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defaultThemeVersion="124226"/>
  <mc:AlternateContent xmlns:mc="http://schemas.openxmlformats.org/markup-compatibility/2006">
    <mc:Choice Requires="x15">
      <x15ac:absPath xmlns:x15ac="http://schemas.microsoft.com/office/spreadsheetml/2010/11/ac" url="C:\Users\Korisnik\Desktop\FLAG PN Natjecaji\FLAG natjecaj 2_2_1 FINAL\2_Obrasci\"/>
    </mc:Choice>
  </mc:AlternateContent>
  <xr:revisionPtr revIDLastSave="0" documentId="13_ncr:1_{78B470C9-2DD3-4E35-892B-0D455038A3DB}" xr6:coauthVersionLast="45" xr6:coauthVersionMax="45" xr10:uidLastSave="{00000000-0000-0000-0000-000000000000}"/>
  <bookViews>
    <workbookView xWindow="20370" yWindow="-1155" windowWidth="29040" windowHeight="15840" tabRatio="786" activeTab="3" xr2:uid="{00000000-000D-0000-FFFF-FFFF00000000}"/>
  </bookViews>
  <sheets>
    <sheet name="Naslovnica" sheetId="2" r:id="rId1"/>
    <sheet name="Upute" sheetId="3" r:id="rId2"/>
    <sheet name="TI Izravni tr." sheetId="1" r:id="rId3"/>
    <sheet name="TII Opci troskovi" sheetId="6" r:id="rId4"/>
    <sheet name="TIII Neprihvatljivi tr." sheetId="9" r:id="rId5"/>
    <sheet name="TIV Ukupni tr. projekta" sheetId="7" r:id="rId6"/>
    <sheet name="RM" sheetId="4" r:id="rId7"/>
  </sheets>
  <definedNames>
    <definedName name="izberi">'TI Izravni tr.'!#REF!</definedName>
    <definedName name="strosek">'TI Izravni tr.'!#REF!</definedName>
  </definedNames>
  <calcPr calcId="181029"/>
</workbook>
</file>

<file path=xl/calcChain.xml><?xml version="1.0" encoding="utf-8"?>
<calcChain xmlns="http://schemas.openxmlformats.org/spreadsheetml/2006/main">
  <c r="D14" i="7" l="1"/>
  <c r="D13" i="7"/>
  <c r="F23" i="9" l="1"/>
  <c r="F24" i="9"/>
  <c r="F25" i="9"/>
  <c r="F18" i="9"/>
  <c r="F19" i="9"/>
  <c r="F20" i="9"/>
  <c r="F13" i="9"/>
  <c r="F14" i="9"/>
  <c r="F15" i="9"/>
  <c r="C64" i="7" l="1"/>
  <c r="C71" i="7" s="1"/>
  <c r="D26" i="9" l="1"/>
  <c r="D21" i="9"/>
  <c r="D16" i="9"/>
  <c r="F22" i="9"/>
  <c r="F17" i="9"/>
  <c r="D27" i="9" l="1"/>
  <c r="F21" i="9"/>
  <c r="F26" i="9"/>
  <c r="E26" i="9"/>
  <c r="E21" i="9"/>
  <c r="L10" i="1" l="1"/>
  <c r="O10" i="1" s="1"/>
  <c r="M10" i="1"/>
  <c r="N10" i="1" s="1"/>
  <c r="L11" i="1"/>
  <c r="O11" i="1" s="1"/>
  <c r="M11" i="1"/>
  <c r="L12" i="1"/>
  <c r="O12" i="1" s="1"/>
  <c r="M12" i="1"/>
  <c r="L13" i="1"/>
  <c r="O13" i="1" s="1"/>
  <c r="M13" i="1"/>
  <c r="L14" i="1"/>
  <c r="O14" i="1" s="1"/>
  <c r="M14" i="1"/>
  <c r="L15" i="1"/>
  <c r="O15" i="1" s="1"/>
  <c r="M15" i="1"/>
  <c r="L16" i="1"/>
  <c r="O16" i="1" s="1"/>
  <c r="M16" i="1"/>
  <c r="L17" i="1"/>
  <c r="M17" i="1"/>
  <c r="L18" i="1"/>
  <c r="O18" i="1" s="1"/>
  <c r="M18" i="1"/>
  <c r="L19" i="1"/>
  <c r="O19" i="1" s="1"/>
  <c r="M19" i="1"/>
  <c r="L26" i="1"/>
  <c r="O26" i="1" s="1"/>
  <c r="M26" i="1"/>
  <c r="L27" i="1"/>
  <c r="O27" i="1" s="1"/>
  <c r="M27" i="1"/>
  <c r="L28" i="1"/>
  <c r="O28" i="1" s="1"/>
  <c r="M28" i="1"/>
  <c r="L29" i="1"/>
  <c r="M29" i="1"/>
  <c r="L30" i="1"/>
  <c r="O30" i="1" s="1"/>
  <c r="M30" i="1"/>
  <c r="L31" i="1"/>
  <c r="O31" i="1" s="1"/>
  <c r="M31" i="1"/>
  <c r="L32" i="1"/>
  <c r="O32" i="1" s="1"/>
  <c r="M32" i="1"/>
  <c r="L33" i="1"/>
  <c r="O33" i="1" s="1"/>
  <c r="M33" i="1"/>
  <c r="L34" i="1"/>
  <c r="O34" i="1" s="1"/>
  <c r="M34" i="1"/>
  <c r="L35" i="1"/>
  <c r="O35" i="1" s="1"/>
  <c r="M35" i="1"/>
  <c r="L42" i="1"/>
  <c r="M42" i="1"/>
  <c r="L43" i="1"/>
  <c r="M43" i="1"/>
  <c r="L44" i="1"/>
  <c r="O44" i="1" s="1"/>
  <c r="M44" i="1"/>
  <c r="L45" i="1"/>
  <c r="O45" i="1" s="1"/>
  <c r="M45" i="1"/>
  <c r="L46" i="1"/>
  <c r="M46" i="1"/>
  <c r="L47" i="1"/>
  <c r="O47" i="1" s="1"/>
  <c r="M47" i="1"/>
  <c r="L48" i="1"/>
  <c r="M48" i="1"/>
  <c r="L49" i="1"/>
  <c r="M49" i="1"/>
  <c r="L50" i="1"/>
  <c r="M50" i="1"/>
  <c r="L51" i="1"/>
  <c r="M51" i="1"/>
  <c r="N51" i="1" l="1"/>
  <c r="O43" i="1"/>
  <c r="Q43" i="1" s="1"/>
  <c r="R43" i="1" s="1"/>
  <c r="O29" i="1"/>
  <c r="Q29" i="1" s="1"/>
  <c r="R29" i="1" s="1"/>
  <c r="O17" i="1"/>
  <c r="Q17" i="1" s="1"/>
  <c r="R17" i="1" s="1"/>
  <c r="O51" i="1"/>
  <c r="Q51" i="1" s="1"/>
  <c r="R51" i="1" s="1"/>
  <c r="O49" i="1"/>
  <c r="Q49" i="1" s="1"/>
  <c r="R49" i="1" s="1"/>
  <c r="O50" i="1"/>
  <c r="Q50" i="1" s="1"/>
  <c r="R50" i="1" s="1"/>
  <c r="O48" i="1"/>
  <c r="Q48" i="1" s="1"/>
  <c r="R48" i="1" s="1"/>
  <c r="O46" i="1"/>
  <c r="Q46" i="1" s="1"/>
  <c r="R46" i="1" s="1"/>
  <c r="O42" i="1"/>
  <c r="Q42" i="1" s="1"/>
  <c r="R42" i="1" s="1"/>
  <c r="N33" i="1"/>
  <c r="N13" i="1"/>
  <c r="N11" i="1"/>
  <c r="N34" i="1"/>
  <c r="N17" i="1"/>
  <c r="N27" i="1"/>
  <c r="Q13" i="1"/>
  <c r="R13" i="1" s="1"/>
  <c r="N32" i="1"/>
  <c r="N16" i="1"/>
  <c r="N45" i="1"/>
  <c r="N35" i="1"/>
  <c r="N29" i="1"/>
  <c r="N48" i="1"/>
  <c r="Q33" i="1"/>
  <c r="R33" i="1" s="1"/>
  <c r="N50" i="1"/>
  <c r="Q45" i="1"/>
  <c r="R45" i="1" s="1"/>
  <c r="N47" i="1"/>
  <c r="N46" i="1"/>
  <c r="N44" i="1"/>
  <c r="N42" i="1"/>
  <c r="Q44" i="1"/>
  <c r="R44" i="1" s="1"/>
  <c r="N49" i="1"/>
  <c r="N43" i="1"/>
  <c r="Q47" i="1"/>
  <c r="R47" i="1" s="1"/>
  <c r="N31" i="1"/>
  <c r="N28" i="1"/>
  <c r="N26" i="1"/>
  <c r="Q32" i="1"/>
  <c r="R32" i="1" s="1"/>
  <c r="Q28" i="1"/>
  <c r="R28" i="1" s="1"/>
  <c r="N30" i="1"/>
  <c r="Q35" i="1"/>
  <c r="R35" i="1" s="1"/>
  <c r="Q31" i="1"/>
  <c r="R31" i="1" s="1"/>
  <c r="Q27" i="1"/>
  <c r="R27" i="1" s="1"/>
  <c r="Q34" i="1"/>
  <c r="R34" i="1" s="1"/>
  <c r="Q30" i="1"/>
  <c r="R30" i="1" s="1"/>
  <c r="Q26" i="1"/>
  <c r="R26" i="1" s="1"/>
  <c r="N19" i="1"/>
  <c r="N12" i="1"/>
  <c r="Q16" i="1"/>
  <c r="R16" i="1" s="1"/>
  <c r="Q12" i="1"/>
  <c r="R12" i="1" s="1"/>
  <c r="N18" i="1"/>
  <c r="N15" i="1"/>
  <c r="Q19" i="1"/>
  <c r="R19" i="1" s="1"/>
  <c r="Q15" i="1"/>
  <c r="R15" i="1" s="1"/>
  <c r="Q11" i="1"/>
  <c r="R11" i="1" s="1"/>
  <c r="N14" i="1"/>
  <c r="Q18" i="1"/>
  <c r="R18" i="1" s="1"/>
  <c r="Q14" i="1"/>
  <c r="R14" i="1" s="1"/>
  <c r="Q10" i="1"/>
  <c r="R10" i="1" s="1"/>
  <c r="D17" i="7"/>
  <c r="D16" i="7"/>
  <c r="D27" i="7" l="1"/>
  <c r="E16" i="9" l="1"/>
  <c r="E27" i="9" s="1"/>
  <c r="F12" i="9"/>
  <c r="F16" i="9" l="1"/>
  <c r="F27" i="9" s="1"/>
  <c r="D21" i="7" s="1"/>
  <c r="M25" i="6"/>
  <c r="L25" i="6"/>
  <c r="O25" i="6" s="1"/>
  <c r="M24" i="6"/>
  <c r="L24" i="6"/>
  <c r="M23" i="6"/>
  <c r="L23" i="6"/>
  <c r="O23" i="6" s="1"/>
  <c r="M22" i="6"/>
  <c r="L22" i="6"/>
  <c r="M21" i="6"/>
  <c r="L21" i="6"/>
  <c r="O21" i="6" s="1"/>
  <c r="M19" i="6"/>
  <c r="L19" i="6"/>
  <c r="M18" i="6"/>
  <c r="L18" i="6"/>
  <c r="M17" i="6"/>
  <c r="L17" i="6"/>
  <c r="M16" i="6"/>
  <c r="L16" i="6"/>
  <c r="M15" i="6"/>
  <c r="L15" i="6"/>
  <c r="O15" i="6" s="1"/>
  <c r="M13" i="6"/>
  <c r="L13" i="6"/>
  <c r="M12" i="6"/>
  <c r="L12" i="6"/>
  <c r="O12" i="6" s="1"/>
  <c r="M11" i="6"/>
  <c r="L11" i="6"/>
  <c r="M10" i="6"/>
  <c r="L10" i="6"/>
  <c r="M9" i="6"/>
  <c r="L9" i="6"/>
  <c r="O9" i="6" l="1"/>
  <c r="Q9" i="6" s="1"/>
  <c r="R9" i="6" s="1"/>
  <c r="O13" i="6"/>
  <c r="Q13" i="6" s="1"/>
  <c r="R13" i="6" s="1"/>
  <c r="O18" i="6"/>
  <c r="Q18" i="6" s="1"/>
  <c r="R18" i="6" s="1"/>
  <c r="O16" i="6"/>
  <c r="Q16" i="6" s="1"/>
  <c r="R16" i="6" s="1"/>
  <c r="O11" i="6"/>
  <c r="Q11" i="6" s="1"/>
  <c r="R11" i="6" s="1"/>
  <c r="O10" i="6"/>
  <c r="Q10" i="6" s="1"/>
  <c r="R10" i="6" s="1"/>
  <c r="O17" i="6"/>
  <c r="Q17" i="6" s="1"/>
  <c r="R17" i="6" s="1"/>
  <c r="O19" i="6"/>
  <c r="Q19" i="6" s="1"/>
  <c r="R19" i="6" s="1"/>
  <c r="O22" i="6"/>
  <c r="Q22" i="6" s="1"/>
  <c r="R22" i="6" s="1"/>
  <c r="O24" i="6"/>
  <c r="Q24" i="6" s="1"/>
  <c r="R24" i="6" s="1"/>
  <c r="N10" i="6"/>
  <c r="N22" i="6"/>
  <c r="N17" i="6"/>
  <c r="N12" i="6"/>
  <c r="N24" i="6"/>
  <c r="L20" i="6"/>
  <c r="N16" i="6"/>
  <c r="Q15" i="6"/>
  <c r="M20" i="6"/>
  <c r="N11" i="6"/>
  <c r="M14" i="6"/>
  <c r="L14" i="6"/>
  <c r="N18" i="6"/>
  <c r="M26" i="6"/>
  <c r="L26" i="6"/>
  <c r="N9" i="6"/>
  <c r="Q12" i="6"/>
  <c r="N13" i="6"/>
  <c r="N15" i="6"/>
  <c r="N19" i="6"/>
  <c r="N21" i="6"/>
  <c r="Q23" i="6"/>
  <c r="R23" i="6" s="1"/>
  <c r="N23" i="6"/>
  <c r="Q25" i="6"/>
  <c r="R25" i="6" s="1"/>
  <c r="N25" i="6"/>
  <c r="M55" i="1"/>
  <c r="L55" i="1"/>
  <c r="O55" i="1" s="1"/>
  <c r="M54" i="1"/>
  <c r="L54" i="1"/>
  <c r="O54" i="1" s="1"/>
  <c r="M53" i="1"/>
  <c r="L53" i="1"/>
  <c r="O53" i="1" s="1"/>
  <c r="M52" i="1"/>
  <c r="L52" i="1"/>
  <c r="O52" i="1" s="1"/>
  <c r="M41" i="1"/>
  <c r="L41" i="1"/>
  <c r="O41" i="1" s="1"/>
  <c r="L36" i="1"/>
  <c r="M36" i="1"/>
  <c r="L37" i="1"/>
  <c r="O37" i="1" s="1"/>
  <c r="M37" i="1"/>
  <c r="L38" i="1"/>
  <c r="O38" i="1" s="1"/>
  <c r="M38" i="1"/>
  <c r="L39" i="1"/>
  <c r="O39" i="1" s="1"/>
  <c r="M39" i="1"/>
  <c r="M25" i="1"/>
  <c r="L25" i="1"/>
  <c r="O25" i="1" s="1"/>
  <c r="L20" i="1"/>
  <c r="O20" i="1" s="1"/>
  <c r="M20" i="1"/>
  <c r="L21" i="1"/>
  <c r="O21" i="1" s="1"/>
  <c r="M21" i="1"/>
  <c r="L22" i="1"/>
  <c r="O22" i="1" s="1"/>
  <c r="M22" i="1"/>
  <c r="L23" i="1"/>
  <c r="O23" i="1" s="1"/>
  <c r="M23" i="1"/>
  <c r="L9" i="1"/>
  <c r="O9" i="1" s="1"/>
  <c r="M9" i="1"/>
  <c r="Q20" i="6" l="1"/>
  <c r="C61" i="7" s="1"/>
  <c r="Q14" i="6"/>
  <c r="C60" i="7" s="1"/>
  <c r="O36" i="1"/>
  <c r="Q36" i="1" s="1"/>
  <c r="Q20" i="1"/>
  <c r="R20" i="1" s="1"/>
  <c r="L27" i="6"/>
  <c r="M56" i="1"/>
  <c r="O56" i="1"/>
  <c r="M40" i="1"/>
  <c r="M24" i="1"/>
  <c r="O20" i="6"/>
  <c r="R15" i="6"/>
  <c r="R20" i="6" s="1"/>
  <c r="D61" i="7" s="1"/>
  <c r="N26" i="6"/>
  <c r="R12" i="6"/>
  <c r="R14" i="6" s="1"/>
  <c r="D60" i="7" s="1"/>
  <c r="M27" i="6"/>
  <c r="O14" i="6"/>
  <c r="O26" i="6"/>
  <c r="Q21" i="6"/>
  <c r="N20" i="6"/>
  <c r="N14" i="6"/>
  <c r="N25" i="1"/>
  <c r="N54" i="1"/>
  <c r="Q54" i="1" s="1"/>
  <c r="N41" i="1"/>
  <c r="N21" i="1"/>
  <c r="Q21" i="1" s="1"/>
  <c r="N36" i="1"/>
  <c r="N37" i="1"/>
  <c r="Q37" i="1" s="1"/>
  <c r="N55" i="1"/>
  <c r="Q55" i="1" s="1"/>
  <c r="N20" i="1"/>
  <c r="N52" i="1"/>
  <c r="Q52" i="1" s="1"/>
  <c r="N39" i="1"/>
  <c r="Q39" i="1" s="1"/>
  <c r="N23" i="1"/>
  <c r="Q23" i="1" s="1"/>
  <c r="N22" i="1"/>
  <c r="Q22" i="1" s="1"/>
  <c r="N38" i="1"/>
  <c r="Q38" i="1" s="1"/>
  <c r="N53" i="1"/>
  <c r="Q53" i="1" s="1"/>
  <c r="N9" i="1"/>
  <c r="E61" i="7" l="1"/>
  <c r="O40" i="1"/>
  <c r="E60" i="7"/>
  <c r="O24" i="1"/>
  <c r="O27" i="6"/>
  <c r="M57" i="1"/>
  <c r="Q41" i="1"/>
  <c r="R41" i="1" s="1"/>
  <c r="N56" i="1"/>
  <c r="Q25" i="1"/>
  <c r="Q40" i="1" s="1"/>
  <c r="N40" i="1"/>
  <c r="N24" i="1"/>
  <c r="N27" i="6"/>
  <c r="Q26" i="6"/>
  <c r="R21" i="6"/>
  <c r="R26" i="6" s="1"/>
  <c r="C58" i="7"/>
  <c r="D58" i="7"/>
  <c r="C56" i="7"/>
  <c r="D56" i="7"/>
  <c r="C57" i="7"/>
  <c r="D57" i="7"/>
  <c r="L24" i="1"/>
  <c r="R21" i="1"/>
  <c r="R52" i="1"/>
  <c r="R39" i="1"/>
  <c r="R36" i="1"/>
  <c r="R55" i="1"/>
  <c r="R38" i="1"/>
  <c r="R54" i="1"/>
  <c r="R53" i="1"/>
  <c r="R37" i="1"/>
  <c r="R22" i="1"/>
  <c r="R23" i="1"/>
  <c r="O57" i="1" l="1"/>
  <c r="D26" i="7" s="1"/>
  <c r="E58" i="7"/>
  <c r="D55" i="7"/>
  <c r="R27" i="6"/>
  <c r="D62" i="7"/>
  <c r="D59" i="7" s="1"/>
  <c r="E57" i="7"/>
  <c r="C53" i="7"/>
  <c r="E56" i="7"/>
  <c r="C55" i="7"/>
  <c r="F55" i="7" s="1"/>
  <c r="Q27" i="6"/>
  <c r="D7" i="7" s="1"/>
  <c r="D9" i="7" s="1"/>
  <c r="C62" i="7"/>
  <c r="Q56" i="1"/>
  <c r="C54" i="7" s="1"/>
  <c r="R25" i="1"/>
  <c r="R40" i="1" s="1"/>
  <c r="N57" i="1"/>
  <c r="R56" i="1"/>
  <c r="D54" i="7" s="1"/>
  <c r="C65" i="7"/>
  <c r="D33" i="7" l="1"/>
  <c r="F56" i="7"/>
  <c r="C67" i="7" s="1"/>
  <c r="F57" i="7"/>
  <c r="C68" i="7" s="1"/>
  <c r="F58" i="7"/>
  <c r="C69" i="7" s="1"/>
  <c r="E62" i="7"/>
  <c r="C59" i="7"/>
  <c r="E59" i="7" s="1"/>
  <c r="D64" i="7" s="1"/>
  <c r="E55" i="7"/>
  <c r="D53" i="7"/>
  <c r="E53" i="7" s="1"/>
  <c r="E54" i="7"/>
  <c r="Q9" i="1"/>
  <c r="Q24" i="1" s="1"/>
  <c r="C52" i="7" s="1"/>
  <c r="C51" i="7" l="1"/>
  <c r="Q57" i="1"/>
  <c r="D5" i="7" s="1"/>
  <c r="D6" i="7" l="1"/>
  <c r="D10" i="7"/>
  <c r="F53" i="7"/>
  <c r="F54" i="7"/>
  <c r="F51" i="7"/>
  <c r="F52" i="7"/>
  <c r="L40" i="1"/>
  <c r="L56" i="1"/>
  <c r="R9" i="1"/>
  <c r="R24" i="1" s="1"/>
  <c r="D52" i="7" s="1"/>
  <c r="D51" i="7" l="1"/>
  <c r="E52" i="7"/>
  <c r="R57" i="1"/>
  <c r="D20" i="7" s="1"/>
  <c r="L57" i="1"/>
  <c r="E51" i="7" l="1"/>
  <c r="C73" i="7" l="1"/>
  <c r="C74" i="7"/>
  <c r="C72" i="7"/>
  <c r="D18" i="7"/>
  <c r="D22" i="7" s="1"/>
  <c r="C63" i="7"/>
  <c r="C70" i="7" l="1"/>
  <c r="C66" i="7"/>
  <c r="D23" i="7"/>
  <c r="D34" i="7" s="1"/>
  <c r="D28" i="7" l="1"/>
  <c r="D32" i="7"/>
  <c r="D36" i="7" s="1"/>
  <c r="E64" i="7"/>
  <c r="C36" i="7" l="1"/>
  <c r="C32" i="7"/>
  <c r="C35" i="7"/>
  <c r="C33" i="7"/>
  <c r="C34" i="7"/>
  <c r="D29" i="7"/>
  <c r="C29" i="7" s="1"/>
  <c r="C28" i="7" l="1"/>
  <c r="C26" i="7"/>
  <c r="C27" i="7"/>
</calcChain>
</file>

<file path=xl/sharedStrings.xml><?xml version="1.0" encoding="utf-8"?>
<sst xmlns="http://schemas.openxmlformats.org/spreadsheetml/2006/main" count="287" uniqueCount="222">
  <si>
    <t xml:space="preserve">% PDV-a </t>
  </si>
  <si>
    <t>Prihvatljivi troškovi</t>
  </si>
  <si>
    <t>OPĆE UPUTE</t>
  </si>
  <si>
    <t>Faza</t>
  </si>
  <si>
    <t>Nositelj aktivnosti</t>
  </si>
  <si>
    <t xml:space="preserve">Naziv projekta: </t>
  </si>
  <si>
    <t xml:space="preserve">Nositelj projekta: </t>
  </si>
  <si>
    <t>Nositelj projekta (Glavni partner - GP)</t>
  </si>
  <si>
    <t>Projektni partner 1 (PP1)</t>
  </si>
  <si>
    <t>Projektni partner 2 (PP2)</t>
  </si>
  <si>
    <t>Naziv i kratki opis troška</t>
  </si>
  <si>
    <t>ukupna vrijednost bez PDV-a</t>
  </si>
  <si>
    <t>Jedinica mjere</t>
  </si>
  <si>
    <t>Komada</t>
  </si>
  <si>
    <t>Ukupni iznos uključujući PDV</t>
  </si>
  <si>
    <t xml:space="preserve"> Iznos PDV-a</t>
  </si>
  <si>
    <t>Vlastita sredstva</t>
  </si>
  <si>
    <t>Intenzitet javne potpore.</t>
  </si>
  <si>
    <t>Europska unija</t>
  </si>
  <si>
    <t>Vrsta troška</t>
  </si>
  <si>
    <t>Izravni troškovi</t>
  </si>
  <si>
    <t>Ostalo</t>
  </si>
  <si>
    <t>Opći troškovi</t>
  </si>
  <si>
    <t>UKUPNI IZNOS PRIHVATLJIVIH IZDATAKA I POTPORE</t>
  </si>
  <si>
    <t>Iznos (HRK)</t>
  </si>
  <si>
    <t>Neodobreni opći troškovi</t>
  </si>
  <si>
    <t>UKUPNI IZNOS NEPRIHVATLJIVIH IZDATAKA</t>
  </si>
  <si>
    <t>TROŠKOVI PROVEDBE PROJEKTA</t>
  </si>
  <si>
    <t>Iznos troška (u HRK)*</t>
  </si>
  <si>
    <t xml:space="preserve">Iznos bez PDV-a </t>
  </si>
  <si>
    <t xml:space="preserve">Ukupan iznos </t>
  </si>
  <si>
    <t>A</t>
  </si>
  <si>
    <t>B</t>
  </si>
  <si>
    <t>E</t>
  </si>
  <si>
    <t>F</t>
  </si>
  <si>
    <t>1.</t>
  </si>
  <si>
    <t>2.</t>
  </si>
  <si>
    <t>3.</t>
  </si>
  <si>
    <t>UKUPNO NEPRIHVATLJIVI TROŠKOVI</t>
  </si>
  <si>
    <t>4.</t>
  </si>
  <si>
    <t>5.</t>
  </si>
  <si>
    <t>Pojašnjenje: Troškovi koji se ne nalaze na listi prihvatljivih troškova a vezani su za projekt, te troškovi koji se ne mogu odobriti</t>
  </si>
  <si>
    <t>Stope sufinanciranja</t>
  </si>
  <si>
    <t>Ukupno:</t>
  </si>
  <si>
    <t>*</t>
  </si>
  <si>
    <t>IZRAČUN POTPORE</t>
  </si>
  <si>
    <t>8.</t>
  </si>
  <si>
    <t>7.</t>
  </si>
  <si>
    <t>6.</t>
  </si>
  <si>
    <t>10.</t>
  </si>
  <si>
    <t>11.</t>
  </si>
  <si>
    <t>12.</t>
  </si>
  <si>
    <t>13.</t>
  </si>
  <si>
    <t>14.</t>
  </si>
  <si>
    <t>15.</t>
  </si>
  <si>
    <t>16.</t>
  </si>
  <si>
    <t>17.</t>
  </si>
  <si>
    <t>18.</t>
  </si>
  <si>
    <t>R.br.</t>
  </si>
  <si>
    <t>Neodobreni izravni troškovi</t>
  </si>
  <si>
    <t>19.</t>
  </si>
  <si>
    <t>IZRAČUN PRIHVATLJIVIH TROŠKOVA PROJEKTA - PRIMJENA INTENZITETA I JEDINSTVENE STOPE OD 12%</t>
  </si>
  <si>
    <t>Neprihvatljivi troškovi projekta (T3)</t>
  </si>
  <si>
    <t>20.</t>
  </si>
  <si>
    <t>Prilog 1: Proračun projekta - Opći troškovi</t>
  </si>
  <si>
    <t>Tablica IV.1. Ukupan iznos neprihvatljivih i neodobrenih troškova projekta</t>
  </si>
  <si>
    <t>21.</t>
  </si>
  <si>
    <r>
      <rPr>
        <b/>
        <sz val="12"/>
        <rFont val="Arial Narrow"/>
        <family val="2"/>
        <charset val="238"/>
      </rPr>
      <t>Upisati tečaj.</t>
    </r>
    <r>
      <rPr>
        <sz val="12"/>
        <rFont val="Arial Narrow"/>
        <family val="2"/>
        <charset val="238"/>
      </rPr>
      <t xml:space="preserve"> Koristiti mjesečni tečaj utvrđen od Europske komisije za mjesec u kojemu se podnosi Prijavni obrazac.*</t>
    </r>
  </si>
  <si>
    <t>U radne listove je potrebno unijeti naziv korisnika (nositelja projekta i/ili projektnih/og partnera) na za to predviđeno mjesto. Naziv korisnika mora biti istovjetan nazivu nositelja projekta i/ili projektnih/og partnera (ako primjenjivo) kako je navedeno u  Prijavnom obrascu (Obrazac 1.A.).</t>
  </si>
  <si>
    <t>Korisnik podatke unosi u ćelije označene bijelom bojom, dok u ćelijama označene plavom bojom korisnik unosi podatke iz padajućeg izbornika.</t>
  </si>
  <si>
    <t>Podaci u ćelijama označenima sivom i žutom bojom se automatski izračunavaju na temelju podataka koje korisnik unosi ćelije bijele boje i odabranih podataka u ćelijama plave boje.</t>
  </si>
  <si>
    <t>Ovaj obrazac je sastavni dio Prijavnog obrasca te je isti potrebno dostaviti u tiskanom obliku (ovjeren vlastoručnim potpisom i pečatom, ako primjenjivo) te u elektronskom obliku na CD/R-u/DVD/R-u (radni list "Upute" nije potrebno dostavljati u tiskanom obliku)</t>
  </si>
  <si>
    <t>Stupac B se odnosi na nositelja aktivnosti. Projekt može imati Nositelja projekta (Glavnog projektnog partnera) i Projektne partnere. Nositelj projekta može biti samo jedan. Po potrebi dodati retke.</t>
  </si>
  <si>
    <t xml:space="preserve">U ovu tabllicu unose se troškovi koji se ne nalaze na listi prihvatljivih troškova a povezani su s projektom. </t>
  </si>
  <si>
    <t>Radni list RM sadrži podatke koji se unose iz padajućih izbornika. Isti se ne smiju mijenjati ni brisati.</t>
  </si>
  <si>
    <t>Vrsta troškova</t>
  </si>
  <si>
    <t>Neizravni troškovi (15% prihvatljivih izravnih troškova osoblja)</t>
  </si>
  <si>
    <t>Prilog 1: Proračun projekta: Izravni troškovi - troškovi službenih putovanja  i ostali izravni troškovi</t>
  </si>
  <si>
    <t>Izravni troškovi - troškovi službenih putovanja i ostali</t>
  </si>
  <si>
    <t>Ukupna vrijednost projekta</t>
  </si>
  <si>
    <t>Prihvatljivi troškovi projekta</t>
  </si>
  <si>
    <t>%</t>
  </si>
  <si>
    <t>UKUPNO IZRAVNI TROŠKOVI - TROŠKOVI SLUŽBENIH PUTOVANJA I OSTALI IZRAVNI TROŠKOVI</t>
  </si>
  <si>
    <t>UKUPNO OPĆI TROŠKOVI</t>
  </si>
  <si>
    <t>Iznos i udio zatraženih sredstva (Sufinanciranje iz javnog izvora u okviru provedbe LRSR)</t>
  </si>
  <si>
    <t>Iznos i udio vlastitih sredstva</t>
  </si>
  <si>
    <t>Iznos sufinanciranja iz javnog izvora</t>
  </si>
  <si>
    <t>EU sredstva (85%)</t>
  </si>
  <si>
    <t>RH sredstva (15%)</t>
  </si>
  <si>
    <t>Specifikacija troškova prema nositelju i projektnim partnerima (ako primjenjivo)</t>
  </si>
  <si>
    <t>Ukupno troškovi nositelja projekta</t>
  </si>
  <si>
    <t>Ukupno troškovi projektni partner 1</t>
  </si>
  <si>
    <t>Ukupno troškovi projektni partner 2</t>
  </si>
  <si>
    <t>Sufinancirano iz javnog izvora</t>
  </si>
  <si>
    <t>Ukupno</t>
  </si>
  <si>
    <t>Prihvatljivi iznos općih troškova. 12% vrijednosti ukupno prihvatljivih troškova projekta bez općih troškova (redak 3.)</t>
  </si>
  <si>
    <t>Izračun javne potpore - Specifikacija po GP, PP1 i PP2</t>
  </si>
  <si>
    <t>Opći troškovi - udio nositelja projekta i partnera u općim troškovima</t>
  </si>
  <si>
    <t>Izravni troškovi - Troškovi osoblja, od gore navedenih izravnih troškova na trošak osoblja odnosi se:</t>
  </si>
  <si>
    <t>22.</t>
  </si>
  <si>
    <t>Ukupno prihvatljivi opći troškovi - sufinancirani iz javnog izvora</t>
  </si>
  <si>
    <t>Ukupno prihvatljivi troškovi nositelja projekta - sufinancirani iz javnog izvora</t>
  </si>
  <si>
    <t>Ukupno prihvatljivi troškovi projektni partner 1 - sufinancirani iz javnog izvora</t>
  </si>
  <si>
    <t>Ukupno prihvatljivi troškovi projektni partner 2 - sufinancirani iz javnog izvora</t>
  </si>
  <si>
    <t>Neizravni troškovi - udio nositelja projekta i partnera u neizravnim troškovima (izračun na temelju udjela nositelja projekta i partnera u troškovima osoblja)</t>
  </si>
  <si>
    <t>Ukupno izravni troškovi nositelja projekta</t>
  </si>
  <si>
    <t>Ukupno izravni troškovi projektni partner 1</t>
  </si>
  <si>
    <t>Ukupno izravni  troškovi projektni partner 2</t>
  </si>
  <si>
    <t>Ukupno troškovi osoblja nositelja projekta</t>
  </si>
  <si>
    <t>Ukupno troškovi osoblja projektni partner 1</t>
  </si>
  <si>
    <t>Ukupno troškovi osoblja projektni partner 2</t>
  </si>
  <si>
    <t>Udio u sufinanciranom djelu iz javnog izvora</t>
  </si>
  <si>
    <t>23.</t>
  </si>
  <si>
    <t>24.</t>
  </si>
  <si>
    <t>25.</t>
  </si>
  <si>
    <t>26.</t>
  </si>
  <si>
    <t>27.</t>
  </si>
  <si>
    <t>28.</t>
  </si>
  <si>
    <t>29.</t>
  </si>
  <si>
    <t>30.</t>
  </si>
  <si>
    <t>31.</t>
  </si>
  <si>
    <t>32.</t>
  </si>
  <si>
    <t>33.</t>
  </si>
  <si>
    <t>34.</t>
  </si>
  <si>
    <t>35.</t>
  </si>
  <si>
    <t>36.</t>
  </si>
  <si>
    <t>37.</t>
  </si>
  <si>
    <t>Javna potpora - Iznos potpore/sredstva sufinanciranih iz javnog izvora nositelja projekta i partnera (zbroj mora odgovarati iznosu iz gornje tablice, red. br. 18.)</t>
  </si>
  <si>
    <t>Obrazac 1.B Prijavni obrazac - Lista troškova</t>
  </si>
  <si>
    <t>U</t>
  </si>
  <si>
    <t>Datum:</t>
  </si>
  <si>
    <t>Pečat i potpis odgovorne ili ovlaštene osobe Nositelja peojkta</t>
  </si>
  <si>
    <t>M.P.</t>
  </si>
  <si>
    <t>Ime i prezime odgovorne ili ovlaštene osobe Nositelja projekta - tiskano</t>
  </si>
  <si>
    <t xml:space="preserve">Opremanje </t>
  </si>
  <si>
    <t>Troškovi vanjskih stručnjaka</t>
  </si>
  <si>
    <t>Primjedba/Napomena:</t>
  </si>
  <si>
    <t>I. UKUPNA VRIJEDNOST PROJEKTA</t>
  </si>
  <si>
    <t>Iznos i udio vlastitih sredstva (Ukupno neprihvatljivi troškovi i vlastita sredstva)</t>
  </si>
  <si>
    <t>Mjesto</t>
  </si>
  <si>
    <t>Datum</t>
  </si>
  <si>
    <t>Za izračun protuvrijednosti u kunama koristiti mjesečni tečaj Europske komisije (ECB), za mjesec u kojemu se podnosi prijava projekta iskazan na šest decimala. Web</t>
  </si>
  <si>
    <t>stranica za uvid u navedeni tečaj je: http://ec.europa.eu/budget/contracts_grants/info_contracts/inforeuro/index_en.cfm</t>
  </si>
  <si>
    <t>Stupac C se odnosi na vrstu troška, iz padajućeg izbornika odabrati vrstu troška sukladno Prilogu III. Pravila i upute za izračun troškova</t>
  </si>
  <si>
    <t>Ostali javni izvori (Iznos dodjeljene/primljene javne potpore za iste troškove (Upisati iznos iz Obrasca 1.A pitanje 1.4. - 1.4.1.)</t>
  </si>
  <si>
    <t>Pečat i potpis odgovorne ili ovlaštene osobe Nositelja projekta</t>
  </si>
  <si>
    <t>Primjedbe/ Napomene</t>
  </si>
  <si>
    <t>Tablica III. Neprihvatljivi troškovi</t>
  </si>
  <si>
    <t>Tablica IV. Ukupni troškovi projekta</t>
  </si>
  <si>
    <t>Oznaka aktivnosti (elementa) projekta (navesti oznaku aktivnosti i podaktivnosti navedenih u Obrascu 1.A)</t>
  </si>
  <si>
    <t>% PDV-a (0%, 5%, 13%, 25% ili drugo)</t>
  </si>
  <si>
    <t>9.</t>
  </si>
  <si>
    <r>
      <t xml:space="preserve">Prihvatljivi iznos općih troškova. 12% </t>
    </r>
    <r>
      <rPr>
        <sz val="12"/>
        <color rgb="FF000000"/>
        <rFont val="Arial Narrow"/>
        <family val="2"/>
        <charset val="238"/>
      </rPr>
      <t>vrijednosti ukupno prihvatljivih troškova projekta bez općih troškova (redak 1.)</t>
    </r>
  </si>
  <si>
    <t>Ukupno opći troškovi-Sufinancirani iz javne potpore (TII stupac Q)</t>
  </si>
  <si>
    <t>Ukupno prihvatljivi troškovi projekta (bez Općih troškova)-Sufinancirani iz javnog izvora (TI stupac Q)</t>
  </si>
  <si>
    <r>
      <t xml:space="preserve">Prihvatljivi opći troškovi. </t>
    </r>
    <r>
      <rPr>
        <sz val="12"/>
        <color rgb="FF000000"/>
        <rFont val="Arial Narrow"/>
        <family val="2"/>
        <charset val="238"/>
      </rPr>
      <t xml:space="preserve">Iznos ne smije biti veći od iznosa iz retka 2. U slučaju da je ukupni iznos općih troškova iz retka 3. jednak ili veći od iznosa iz retka 2. upisati iznos iz retka 2. U slučaju da je iznos iz retka 3. manji od iznosa iz retka 2. upisati iznos iz retka 3. </t>
    </r>
  </si>
  <si>
    <t xml:space="preserve">U stupcu O automatski se izračunavaju prihvatljivi troškovi. </t>
  </si>
  <si>
    <t>U stupcima Q i R se automatski izračunava iznos projekta sufinanciran iz javnog izvora i iznos projekta sufinanciran vlastitim sredstvima.</t>
  </si>
  <si>
    <t>Vidljivost/promodžbene aktivnosti</t>
  </si>
  <si>
    <t>Konzultantske usluge</t>
  </si>
  <si>
    <t>Naziv ponuditelja/ dobavljača/pružatelja usluge
ili
N/P ako nije primjenjivo</t>
  </si>
  <si>
    <t>Broj i datum ponude / ugovora / predračuna
ili
N/P ako nije primjenjivo</t>
  </si>
  <si>
    <t>Broj i datum ponude / ugovora / predračuna / računa
ili
N/P ako nije primjenjivo</t>
  </si>
  <si>
    <t>Projekti partner 1:</t>
  </si>
  <si>
    <t>Projekti partner 2:</t>
  </si>
  <si>
    <t>Projektni partner 1:</t>
  </si>
  <si>
    <t>Projektni partner 2:</t>
  </si>
  <si>
    <t>II. UKUPNA VRIJEDNOST PROJEKTA (su/financiran drugim javnim izdacima)</t>
  </si>
  <si>
    <t xml:space="preserve">Ovaj prilog se sastoji od radnog lista "TI Izravni tr.", "TII Opci troskovi", "TIII Neprihvatljivi tr.", "TIV Ukupni tr. projekta" i radnog lista RM. </t>
  </si>
  <si>
    <t>Radne listove "TI Izravni tr.", "TII Opci troskovi" i "TIII Neprihvatljivi tr." potrebno je ispuniti sa podacima o svim troškovima, prihvatljivim i neprihvatljivim, za koje se smatra da će nastati tijekom projekta.</t>
  </si>
  <si>
    <t xml:space="preserve">Radni list "TV Ukupni tr. projekta" generira se iz podataka unesenih u radne listove "TI Izravni tr.", "TII Opci troskovi" i "TIII Neprihvatljivi tr." izuzev u retcima 6. pod nazivom 'Prihvatljivi opći troškovi', 9. naziva 'Upisati tečaj' i 12. naziva 'Traženi iznos potpore' Excel tablice "TABLICA V. ukupni troškovi projekta". </t>
  </si>
  <si>
    <t>Propisani izgled radnih listova ne smije se mijenjati, ali je moguće u radnim listovima "TI Izravni tr.", "TII Opci troskovi" i "TIII Neprihvatljivi tr." po potrebi dodavati nove retke, na način da se kopiraju postojeći retci.</t>
  </si>
  <si>
    <t>Tablica I. Proračun projekta: Izravni troškovi, Tablica II. Proračun projekta: Opći troškovi</t>
  </si>
  <si>
    <t>TABLICA I: Proračun projekta - Izravni troškovi</t>
  </si>
  <si>
    <t>Radni list Tablica IV. Ukupni troškovi projekta sastoji se od I. UKUPNA VRIJEDNOST PROJEKTA i II. UKUPNA VRIJEDNOST PROJEKTA (su/financiran drugim javnim izdacima)</t>
  </si>
  <si>
    <r>
      <t>U s</t>
    </r>
    <r>
      <rPr>
        <sz val="10"/>
        <rFont val="Arial Narrow"/>
        <family val="2"/>
        <charset val="238"/>
      </rPr>
      <t>tupac G</t>
    </r>
    <r>
      <rPr>
        <sz val="10"/>
        <color rgb="FF000000"/>
        <rFont val="Arial Narrow"/>
        <family val="2"/>
        <charset val="238"/>
      </rPr>
      <t xml:space="preserve"> je potrebno upisati oznaku aktivnosti (elementa) projekta iz tablice 4.4. </t>
    </r>
    <r>
      <rPr>
        <sz val="10"/>
        <rFont val="Arial Narrow"/>
        <family val="2"/>
        <charset val="238"/>
      </rPr>
      <t>Prijavnog obrasca, a na koju se trošak odnosi (npr. PM, V, A1, A2, A1.1.)</t>
    </r>
  </si>
  <si>
    <t>U stupac H i I je potrebno unijeti Jedinicu mjere nastalog troška (satnica, mjesečna karta, dnevnica, noćenje, i dr.) i broj odnosno komada.</t>
  </si>
  <si>
    <t>Stupac K:</t>
  </si>
  <si>
    <t xml:space="preserve">U stupcu K je potrebno upisati primjenjivu stopu PDV-a sukladno uputama u nastavku ovisno o tome da li se podatak odnosi na troškove nastale na temelju Ugovora o djelu/autorskog ugovora te da li nositelj projekta/projektni partneri jesu/nisu obveznici PDV-a. </t>
  </si>
  <si>
    <r>
      <t>Stupac K-nositelji projekta/projektni partneri (ako primjenjivo) koji</t>
    </r>
    <r>
      <rPr>
        <b/>
        <sz val="10"/>
        <color rgb="FF000000"/>
        <rFont val="Arial Narrow"/>
        <family val="2"/>
        <charset val="238"/>
      </rPr>
      <t xml:space="preserve"> JESU </t>
    </r>
    <r>
      <rPr>
        <sz val="10"/>
        <color rgb="FF000000"/>
        <rFont val="Arial Narrow"/>
        <family val="2"/>
        <charset val="238"/>
      </rPr>
      <t xml:space="preserve">obveznici PDV-a: 
Nositelji projekta/projektni partneri (ako primjenjivo) koji su upisani u registar obveznika PDV-a odnosno nositelji projekata/projektni partneri (ako primjenjivo) koji imaju ili koji će do trenutka nastanka troška imati pravo na odbitak pretporeza po osnovi predmetnog ulaganja upisuju stopu PDV-a od </t>
    </r>
    <r>
      <rPr>
        <b/>
        <sz val="10"/>
        <color rgb="FF000000"/>
        <rFont val="Arial Narrow"/>
        <family val="2"/>
        <charset val="238"/>
      </rPr>
      <t>0%</t>
    </r>
    <r>
      <rPr>
        <sz val="10"/>
        <color rgb="FF000000"/>
        <rFont val="Arial Narrow"/>
        <family val="2"/>
        <charset val="238"/>
      </rPr>
      <t xml:space="preserve">. </t>
    </r>
  </si>
  <si>
    <r>
      <t xml:space="preserve">Stupac K-nositelji projekta/projektni partneri (ako primjenjivo) koji </t>
    </r>
    <r>
      <rPr>
        <b/>
        <sz val="10"/>
        <color rgb="FF000000"/>
        <rFont val="Arial Narrow"/>
        <family val="2"/>
        <charset val="238"/>
      </rPr>
      <t xml:space="preserve">NISU </t>
    </r>
    <r>
      <rPr>
        <sz val="10"/>
        <color rgb="FF000000"/>
        <rFont val="Arial Narrow"/>
        <family val="2"/>
        <charset val="238"/>
      </rPr>
      <t xml:space="preserve">obveznici PDV-a: 
Nositelji projekta/projektni partneri (ako primjenjivo) koji nisu i neće do trenutka nastanka troška biti upisani u registar obveznika PDV-a stupac L ispunjavaju primjenjivom stopom PDV-a navedenoj na ponudi/računu/predračunu </t>
    </r>
    <r>
      <rPr>
        <b/>
        <sz val="10"/>
        <color rgb="FF000000"/>
        <rFont val="Arial Narrow"/>
        <family val="2"/>
        <charset val="238"/>
      </rPr>
      <t>(0%, 5%, 13%, 25% ili drugo ukoliko je ponuda/račun/predračun od inozemnog dobavljača)</t>
    </r>
    <r>
      <rPr>
        <sz val="10"/>
        <color rgb="FF000000"/>
        <rFont val="Arial Narrow"/>
        <family val="2"/>
        <charset val="238"/>
      </rPr>
      <t xml:space="preserve"> s obzirom da im je PDV prihvatljiv trošak. Nositelji projekta/projektni partneri (ako primjenjivo) kojima je PDV prihvatljiv trošak su korisnici koji nemaju i neće do trenutka nastanka troška imati pravo na odbitak pretporeza po osnovi predmetnog ulaganja odnosno nositelji projekata/projektni partneri (ako primjenjivo) koji nisu i neće do trenutka nastanka troška biti obveznici PDV-a.</t>
    </r>
  </si>
  <si>
    <t xml:space="preserve">U stupcima L, M i N automatski se računa iznos troška i to u stupcu L iznos sa PDV-om, stupcu M iznos PDV-a i stupcu N iznos izdatka bez PDV-a. U slučaju troškova izraženih na ponudi/predračunu u stranoj valuti, za izračun koristiti mjesečni tečaj utvrđen od Europske komisije za mjesec u kojemu se podnosi Zahtjev za potporu. Web adresa za uvid u navedeni tečaj je: http://ec.europa.eu/budget/contracts_grants/info_contracts/inforeuro/index_en.cfm     </t>
  </si>
  <si>
    <t>Neodobreni opći troškovi i izravni troškovi (automatski se izračunavaju: redak 5. + redak 11.)</t>
  </si>
  <si>
    <t>Ukupno neprihvatljivi troškovi projekta - vlastita sredtsva (12. + 13 + 14.)</t>
  </si>
  <si>
    <t>Ukupan iznos prihvatljivih troškova projekta (izravni i opći) nakon primjene intenziteta i jedinstvene stope od 12%</t>
  </si>
  <si>
    <t>II. UKUPNA VRIJEDNOST PROJEKTA (su/financiran drugim javnim izdacima). Ukoliko se projekt su/financira drugim javnim izdacima potrebno je ispuniti retke od 21. do 25. pod II. Ukupna vrijednost projekta (su/financiran drugim javnim izdacima)</t>
  </si>
  <si>
    <t>VAŽNO: Obrazac predstavlja osnovni predložak. Molimo da obrazac uskladite s brojem projektnih partnera, sukladno Obrascu 1.A te drugoj pratećoj dokumentaciji. Ako Nositelj projekta nema projektnih partnera ili ako je projektni partner samo 1, nije potreban unos podataka niti brisanje PP1/PP2, ta polja ostavite prazna.</t>
  </si>
  <si>
    <t>TABLICA II: Proračun projekta - Opći troškovi</t>
  </si>
  <si>
    <t>Tablic III. Neprihvatljivi troškovi</t>
  </si>
  <si>
    <t>TABLICA IV: UKUPNI TROŠKOVI PROJEKTA</t>
  </si>
  <si>
    <t>PODMJERA 2.2.1. POTPROA AKTIVNOSTIMA POKRETANJA, RAZVOJA I UNAPREĐENJA DODATNIH SADRŽAJA NA FLAG PODRUČJU</t>
  </si>
  <si>
    <t>Natječaj za dodjelu potpore projektima u okviru Podmjere 2.2.1.
"Potpora aktivnostima pokretanja, razvoja i unapređenja dodatnih sadržaja na FLAG području"
 iz Lokalne razvojne strategije u ribarstvu FLAG-a Pinna nobilis</t>
  </si>
  <si>
    <t>Korisnik (nositelj projekta) sve radne listove ovjerava vlastoručnim potpisom i pečatom (ako je primjenjivo), a čime potvrđuje da su podaci za ukupan projekt istiniti i točni te da se odnose na pripadajući Prijavni obrazac u okviru FLAG-natječaja za dodjelu potpore u okviru Podmjere 2.2.1. "Potpora aktivnostima pokretanja, razvoja i unapređenja dodatnih sadržaja na FLAG području".</t>
  </si>
  <si>
    <r>
      <t xml:space="preserve">Najniža vrijednost potpore 1.000,00 EUR po nositelju projekta.* </t>
    </r>
    <r>
      <rPr>
        <sz val="11.5"/>
        <color theme="1"/>
        <rFont val="Arial Narrow"/>
        <family val="2"/>
        <charset val="238"/>
      </rPr>
      <t xml:space="preserve">U slučaju da je ukupni iznos prihvatljivih troškova, nakon primjene intenziteta (redak 6.), manji od 1.000,00 EUR u protuvrijednosti u HRK - projekt/operacija nije prihvatljiv/a. </t>
    </r>
  </si>
  <si>
    <t>Najviša vrijednost potpore 100.000,00 EUR po nositelju projekta.*</t>
  </si>
  <si>
    <r>
      <t xml:space="preserve">Traženi iznos potpore: </t>
    </r>
    <r>
      <rPr>
        <sz val="12"/>
        <color rgb="FF000000"/>
        <rFont val="Arial Narrow"/>
        <family val="2"/>
        <charset val="238"/>
      </rPr>
      <t>Maksimalni iznos javne potpore iznosi 100.000,00 EUR u protuvrijednosti u HRK. U slučaju da  ukupni iznos prihvatljivih troškova nakon primjene intenziteta (redak 6.)  jednak ili veći od maksimalnog iznosa javne potpore propisan FLAG natječajem (redak 9.) upisati najviši iznos potpore po nositelju projekta, tj. 100.000,00 EUR* u protuvrijednosti u HRK (redak 9.). U slučaju da ukupan iznos javne potpore, nakon primjene intenziteta (redak 6.), ne prelazi maksimalni iznos potpore propisan FLAG natječajem - upisati iznos iz retka 6.</t>
    </r>
  </si>
  <si>
    <t>Građenje</t>
  </si>
  <si>
    <t>Ulaganje u ribarsko plovilo</t>
  </si>
  <si>
    <t>Ulaganje izvan ribarskog plovila</t>
  </si>
  <si>
    <t>Naziv ponuditelja/ dobavljača/ pružatelja usluge
ili
N/P ako nije primjenjivo</t>
  </si>
  <si>
    <t>Jedinična cijena bez PDV-a 
/ 
Bruto iznos (Ug. o djelu/Autorski ugovor)</t>
  </si>
  <si>
    <t>Ulaganje/aktivnost na koje/u se trošak odnosi (ako primjenjivo)</t>
  </si>
  <si>
    <t>Prihvatljivi troškovi-financirani iz vlastitih sredstava (T1 i T2 stupac R)</t>
  </si>
  <si>
    <t>Tr. istraživanja, izrade studija i dokumenata</t>
  </si>
  <si>
    <t>Tr. izrade studije utjecaj na okoliš</t>
  </si>
  <si>
    <t>Tr. izrade procjene o potrebi izrade studije</t>
  </si>
  <si>
    <t>Tr. izrade elaborata zaštite okoliša</t>
  </si>
  <si>
    <t>Tr. pripreme projektno-tehničke dokumentacije</t>
  </si>
  <si>
    <t>Tr. nadzora kod građenja</t>
  </si>
  <si>
    <t>Tr. pripreme dokumentacije i provedbe postupka nabave</t>
  </si>
  <si>
    <t>Jedinična cijena bez PDV-a
/ 
Bruto iznos (Ug. o djelu/Autorski ugovor)</t>
  </si>
  <si>
    <t>Za izračun protuvrijednosti u kunama koristiti mjesečni tečaj Europske komisije (ECB), za mjesec u kojemu se podnosi prijava projekta iskazan na šest decimala. Web stranica za uvid u navedeni tečaj je: http://ec.europa.eu/budget/contracts_grants/info_contracts/inforeuro/index_en.cfm</t>
  </si>
  <si>
    <t>http://ec.europa.eu/budget/contracts_grants/info_contracts/inforeuro/index_en.cfm</t>
  </si>
  <si>
    <t>Iznos PDV-a**</t>
  </si>
  <si>
    <t xml:space="preserve">*Za izračun protuvrijednosti u kunama koristiti mjesečni tečaj Europske komisije (ECB), za mjesec u kojemu se podnosi prijava projekta iskazan na šest decimala. Web stranica za uvid u navedeni tečaj je: </t>
  </si>
  <si>
    <t xml:space="preserve">** Nositelji projekta/projektni partneri (ako primjenjivo) koji su upisani u registar obveznika PDV-a odnosno nositelji projekata/projektni partneri (ako primjenjivo) koji imaju ili koji će do trenutka nastanka troška imati pravo na odbitak pretporeza po osnovi predmetnog ulaganja upisuju 0,00. </t>
  </si>
  <si>
    <t xml:space="preserve">U stupac J je potrebno unijeti jediničnu cijenu bez PDV-a ili bruto iznos po satu na temelju Ugovora o djelu/Autorskog ugovora. Ukoliko se podatak odnosi na trošak nastao na temelju Ugovora o djelu/autorskog ugovora unosi se bruto II iznos satnice te se u stupac K (%PDV-a) upisuje 0%.  </t>
  </si>
  <si>
    <r>
      <t xml:space="preserve">Ukoliko se podatak odnosi na trošak nastao na temelju Ugovora o djelu/autorskog ugovora u stupcu K potrebno je upisati: </t>
    </r>
    <r>
      <rPr>
        <b/>
        <sz val="10"/>
        <color rgb="FF000000"/>
        <rFont val="Arial Narrow"/>
        <family val="2"/>
        <charset val="238"/>
      </rPr>
      <t>0%</t>
    </r>
  </si>
  <si>
    <t xml:space="preserve">U stupcu P potrebno je iz padajućeg izbornika odabrati primjenjiv intenzitet javne potpore (50%, 80% ili 100%). </t>
  </si>
  <si>
    <t>C</t>
  </si>
  <si>
    <t>D</t>
  </si>
  <si>
    <t>U stupac C, ukoliko PDV nije prihvatljiv trošak, upisati 0,00 kn. Vidi prethodno objašnjenje za stupac K iz Tablice I. Proračun projekta: Izravni troškovi, Tablice II. Proračun projekta: Opći troškovi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</si>
</sst>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n_-;\-* #,##0.00\ _k_n_-;_-* &quot;-&quot;??\ _k_n_-;_-@_-"/>
    <numFmt numFmtId="165" formatCode="0.0%"/>
    <numFmt numFmtId="166" formatCode="_-* #,##0.00\ [$kn-41A]_-;\-* #,##0.00\ [$kn-41A]_-;_-* &quot;-&quot;??\ [$kn-41A]_-;_-@_-"/>
    <numFmt numFmtId="167" formatCode="#,##0.00\ &quot;kn&quot;"/>
    <numFmt numFmtId="168" formatCode="0.000000"/>
    <numFmt numFmtId="169" formatCode="[$-F800]dddd\,\ mmmm\ dd\,\ yyyy"/>
  </numFmts>
  <fonts count="38" x14ac:knownFonts="1">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sz val="16"/>
      <name val="Calibri"/>
      <family val="2"/>
      <charset val="238"/>
      <scheme val="minor"/>
    </font>
    <font>
      <sz val="8"/>
      <name val="Arial"/>
      <family val="2"/>
      <charset val="238"/>
    </font>
    <font>
      <sz val="12"/>
      <name val="Arial Narrow"/>
      <family val="2"/>
      <charset val="238"/>
    </font>
    <font>
      <b/>
      <sz val="14"/>
      <color rgb="FF000000"/>
      <name val="Arial Narrow"/>
      <family val="2"/>
      <charset val="238"/>
    </font>
    <font>
      <b/>
      <sz val="12"/>
      <name val="Arial Narrow"/>
      <family val="2"/>
      <charset val="238"/>
    </font>
    <font>
      <sz val="12"/>
      <color theme="0"/>
      <name val="Arial Narrow"/>
      <family val="2"/>
      <charset val="238"/>
    </font>
    <font>
      <b/>
      <sz val="12"/>
      <color theme="1"/>
      <name val="Arial Narrow"/>
      <family val="2"/>
      <charset val="238"/>
    </font>
    <font>
      <b/>
      <sz val="12"/>
      <color rgb="FF000000"/>
      <name val="Arial Narrow"/>
      <family val="2"/>
      <charset val="238"/>
    </font>
    <font>
      <b/>
      <sz val="14"/>
      <color theme="1"/>
      <name val="Arial Narrow"/>
      <family val="2"/>
      <charset val="238"/>
    </font>
    <font>
      <sz val="12"/>
      <color theme="1"/>
      <name val="Arial Narrow"/>
      <family val="2"/>
      <charset val="238"/>
    </font>
    <font>
      <b/>
      <sz val="11.5"/>
      <color theme="1"/>
      <name val="Arial Narrow"/>
      <family val="2"/>
      <charset val="238"/>
    </font>
    <font>
      <sz val="12"/>
      <color rgb="FF000000"/>
      <name val="Arial Narrow"/>
      <family val="2"/>
      <charset val="238"/>
    </font>
    <font>
      <sz val="11.5"/>
      <color theme="1"/>
      <name val="Arial Narrow"/>
      <family val="2"/>
      <charset val="238"/>
    </font>
    <font>
      <b/>
      <sz val="16"/>
      <name val="Arial Narrow"/>
      <family val="2"/>
      <charset val="238"/>
    </font>
    <font>
      <b/>
      <sz val="10"/>
      <name val="Arial Narrow"/>
      <family val="2"/>
      <charset val="238"/>
    </font>
    <font>
      <sz val="10"/>
      <name val="Arial Narrow"/>
      <family val="2"/>
      <charset val="238"/>
    </font>
    <font>
      <b/>
      <sz val="10"/>
      <color rgb="FFC00000"/>
      <name val="Arial Narrow"/>
      <family val="2"/>
      <charset val="238"/>
    </font>
    <font>
      <b/>
      <sz val="10"/>
      <color rgb="FFFF0000"/>
      <name val="Arial Narrow"/>
      <family val="2"/>
      <charset val="238"/>
    </font>
    <font>
      <sz val="10"/>
      <color rgb="FF000000"/>
      <name val="Arial Narrow"/>
      <family val="2"/>
      <charset val="238"/>
    </font>
    <font>
      <sz val="11"/>
      <color theme="1"/>
      <name val="Arial Narrow"/>
      <family val="2"/>
      <charset val="238"/>
    </font>
    <font>
      <i/>
      <sz val="11"/>
      <color theme="1"/>
      <name val="Arial Narrow"/>
      <family val="2"/>
      <charset val="238"/>
    </font>
    <font>
      <b/>
      <sz val="11"/>
      <color theme="1"/>
      <name val="Arial Narrow"/>
      <family val="2"/>
      <charset val="238"/>
    </font>
    <font>
      <b/>
      <sz val="10"/>
      <color theme="1"/>
      <name val="Arial Narrow"/>
      <family val="2"/>
      <charset val="238"/>
    </font>
    <font>
      <i/>
      <sz val="10"/>
      <name val="Arial Narrow"/>
      <family val="2"/>
      <charset val="238"/>
    </font>
    <font>
      <sz val="10"/>
      <color theme="1"/>
      <name val="Arial Narrow"/>
      <family val="2"/>
      <charset val="238"/>
    </font>
    <font>
      <b/>
      <sz val="11"/>
      <name val="Calibri Light"/>
      <family val="2"/>
      <charset val="238"/>
    </font>
    <font>
      <b/>
      <sz val="10"/>
      <color rgb="FF000000"/>
      <name val="Arial Narrow"/>
      <family val="2"/>
      <charset val="238"/>
    </font>
    <font>
      <sz val="16"/>
      <name val="Arial Narrow"/>
      <family val="2"/>
      <charset val="238"/>
    </font>
    <font>
      <sz val="18"/>
      <name val="Arial Narrow"/>
      <family val="2"/>
      <charset val="238"/>
    </font>
    <font>
      <sz val="14"/>
      <name val="Arial Narrow"/>
      <family val="2"/>
      <charset val="238"/>
    </font>
    <font>
      <b/>
      <sz val="14"/>
      <name val="Arial Narrow"/>
      <family val="2"/>
      <charset val="238"/>
    </font>
    <font>
      <i/>
      <sz val="14"/>
      <name val="Arial Narrow"/>
      <family val="2"/>
      <charset val="238"/>
    </font>
    <font>
      <u/>
      <sz val="10"/>
      <color theme="10"/>
      <name val="Arial CE"/>
      <charset val="238"/>
    </font>
    <font>
      <sz val="11.5"/>
      <name val="Arial Narrow"/>
      <family val="2"/>
      <charset val="238"/>
    </font>
  </fonts>
  <fills count="2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95B3D7"/>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s>
  <cellStyleXfs count="5">
    <xf numFmtId="0" fontId="0" fillId="0" borderId="0"/>
    <xf numFmtId="9" fontId="3" fillId="0" borderId="0" applyFont="0" applyFill="0" applyBorder="0" applyAlignment="0" applyProtection="0"/>
    <xf numFmtId="0" fontId="2" fillId="0" borderId="0"/>
    <xf numFmtId="0" fontId="1" fillId="0" borderId="0"/>
    <xf numFmtId="0" fontId="36" fillId="0" borderId="0" applyNumberFormat="0" applyFill="0" applyBorder="0" applyAlignment="0" applyProtection="0"/>
  </cellStyleXfs>
  <cellXfs count="348">
    <xf numFmtId="0" fontId="0" fillId="0" borderId="0" xfId="0"/>
    <xf numFmtId="0" fontId="4" fillId="0" borderId="0" xfId="0" applyFont="1" applyAlignment="1">
      <alignment horizontal="center" vertical="center"/>
    </xf>
    <xf numFmtId="0" fontId="5" fillId="0" borderId="0" xfId="0" applyFont="1"/>
    <xf numFmtId="0" fontId="4" fillId="0" borderId="0" xfId="0" applyFont="1" applyAlignment="1">
      <alignment vertical="center"/>
    </xf>
    <xf numFmtId="0" fontId="6" fillId="0" borderId="0" xfId="0" applyFont="1" applyAlignment="1">
      <alignment horizontal="left" vertical="center"/>
    </xf>
    <xf numFmtId="0" fontId="7" fillId="7" borderId="1" xfId="2" applyFont="1" applyFill="1" applyBorder="1" applyAlignment="1">
      <alignment vertical="center" wrapText="1"/>
    </xf>
    <xf numFmtId="0" fontId="13" fillId="0" borderId="0" xfId="0" applyFont="1" applyAlignment="1">
      <alignment horizontal="left" vertical="center"/>
    </xf>
    <xf numFmtId="0" fontId="13" fillId="0" borderId="0" xfId="0" applyFont="1" applyAlignment="1">
      <alignment vertical="center"/>
    </xf>
    <xf numFmtId="0" fontId="7" fillId="7" borderId="24" xfId="2" applyFont="1" applyFill="1" applyBorder="1" applyAlignment="1">
      <alignment vertical="center" wrapText="1"/>
    </xf>
    <xf numFmtId="4" fontId="11" fillId="11" borderId="24" xfId="2" applyNumberFormat="1" applyFont="1" applyFill="1" applyBorder="1" applyAlignment="1">
      <alignment vertical="center" wrapText="1"/>
    </xf>
    <xf numFmtId="4" fontId="11" fillId="0" borderId="24" xfId="2" applyNumberFormat="1" applyFont="1" applyFill="1" applyBorder="1" applyAlignment="1">
      <alignment vertical="center" wrapText="1"/>
    </xf>
    <xf numFmtId="0" fontId="7" fillId="7" borderId="25" xfId="2" applyFont="1" applyFill="1" applyBorder="1" applyAlignment="1">
      <alignment horizontal="center" vertical="center" wrapText="1"/>
    </xf>
    <xf numFmtId="0" fontId="11" fillId="11" borderId="25" xfId="2" applyFont="1" applyFill="1" applyBorder="1" applyAlignment="1">
      <alignment horizontal="center" vertical="center"/>
    </xf>
    <xf numFmtId="0" fontId="9" fillId="0"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168" fontId="6" fillId="2" borderId="24" xfId="0" applyNumberFormat="1" applyFont="1" applyFill="1" applyBorder="1" applyAlignment="1">
      <alignment horizontal="center" vertical="center"/>
    </xf>
    <xf numFmtId="4" fontId="6" fillId="0" borderId="0" xfId="0" applyNumberFormat="1" applyFont="1" applyAlignment="1">
      <alignment vertical="center"/>
    </xf>
    <xf numFmtId="3" fontId="6" fillId="0" borderId="0" xfId="0" applyNumberFormat="1" applyFont="1" applyAlignment="1">
      <alignment vertical="center"/>
    </xf>
    <xf numFmtId="0" fontId="6" fillId="0" borderId="0" xfId="0" applyFont="1" applyAlignment="1">
      <alignment horizontal="right" vertical="center"/>
    </xf>
    <xf numFmtId="0" fontId="12" fillId="10" borderId="13" xfId="2" applyFont="1" applyFill="1" applyBorder="1" applyAlignment="1">
      <alignment horizontal="center" vertical="center" wrapText="1"/>
    </xf>
    <xf numFmtId="0" fontId="12" fillId="10" borderId="13" xfId="2" applyFont="1" applyFill="1" applyBorder="1" applyAlignment="1">
      <alignment vertical="center" wrapText="1"/>
    </xf>
    <xf numFmtId="0" fontId="12" fillId="10" borderId="15" xfId="2" applyFont="1" applyFill="1" applyBorder="1" applyAlignment="1">
      <alignment vertical="center" wrapText="1"/>
    </xf>
    <xf numFmtId="0" fontId="18" fillId="14" borderId="0" xfId="0" applyFont="1" applyFill="1"/>
    <xf numFmtId="9" fontId="18" fillId="14" borderId="0" xfId="0" applyNumberFormat="1" applyFont="1" applyFill="1"/>
    <xf numFmtId="0" fontId="19" fillId="0" borderId="0" xfId="0" applyFont="1"/>
    <xf numFmtId="0" fontId="21" fillId="0" borderId="0" xfId="0" applyFont="1" applyFill="1"/>
    <xf numFmtId="0" fontId="19" fillId="0" borderId="0" xfId="0" applyFont="1" applyFill="1"/>
    <xf numFmtId="0" fontId="19" fillId="0" borderId="0" xfId="0" applyFont="1" applyFill="1" applyAlignment="1">
      <alignment wrapText="1"/>
    </xf>
    <xf numFmtId="0" fontId="17" fillId="0" borderId="0" xfId="0" applyFont="1"/>
    <xf numFmtId="0" fontId="12" fillId="0" borderId="0" xfId="0" applyFont="1"/>
    <xf numFmtId="0" fontId="23" fillId="0" borderId="0" xfId="0" applyFont="1"/>
    <xf numFmtId="49" fontId="23" fillId="4" borderId="1" xfId="0" applyNumberFormat="1" applyFont="1" applyFill="1" applyBorder="1" applyAlignment="1">
      <alignment horizontal="center" vertical="center" wrapText="1"/>
    </xf>
    <xf numFmtId="4" fontId="23" fillId="4" borderId="1" xfId="0" applyNumberFormat="1" applyFont="1" applyFill="1" applyBorder="1" applyAlignment="1">
      <alignment horizontal="center" vertical="center" wrapText="1"/>
    </xf>
    <xf numFmtId="0" fontId="18" fillId="0" borderId="0" xfId="0" applyFont="1"/>
    <xf numFmtId="9" fontId="19" fillId="0" borderId="0" xfId="1" applyFont="1"/>
    <xf numFmtId="0" fontId="18" fillId="0" borderId="14" xfId="0" applyFont="1" applyBorder="1" applyAlignment="1">
      <alignment horizontal="right"/>
    </xf>
    <xf numFmtId="0" fontId="18" fillId="0" borderId="1" xfId="0" applyFont="1" applyBorder="1" applyAlignment="1">
      <alignment horizontal="right"/>
    </xf>
    <xf numFmtId="0" fontId="18" fillId="0" borderId="17" xfId="0" applyFont="1" applyBorder="1" applyAlignment="1">
      <alignment horizontal="right"/>
    </xf>
    <xf numFmtId="0" fontId="18" fillId="2" borderId="2" xfId="0" applyFont="1" applyFill="1" applyBorder="1" applyAlignment="1">
      <alignment horizontal="center" vertical="center" wrapText="1"/>
    </xf>
    <xf numFmtId="0" fontId="18" fillId="2" borderId="1" xfId="0"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9" fontId="18" fillId="2" borderId="1" xfId="1" applyFont="1" applyFill="1" applyBorder="1" applyAlignment="1">
      <alignment horizontal="center" vertical="center" wrapText="1"/>
    </xf>
    <xf numFmtId="0" fontId="19" fillId="2" borderId="0" xfId="0" applyFont="1" applyFill="1" applyAlignment="1">
      <alignment horizontal="center" vertical="center" wrapText="1"/>
    </xf>
    <xf numFmtId="0" fontId="18" fillId="7" borderId="4" xfId="0" applyFont="1" applyFill="1" applyBorder="1" applyAlignment="1">
      <alignment horizontal="center" vertical="center"/>
    </xf>
    <xf numFmtId="0" fontId="19" fillId="0" borderId="4" xfId="0" applyFont="1" applyBorder="1"/>
    <xf numFmtId="0" fontId="19" fillId="0" borderId="1" xfId="0" applyFont="1" applyBorder="1"/>
    <xf numFmtId="4" fontId="19" fillId="0" borderId="1" xfId="0" applyNumberFormat="1" applyFont="1" applyBorder="1"/>
    <xf numFmtId="4" fontId="19" fillId="4" borderId="1" xfId="0" applyNumberFormat="1" applyFont="1" applyFill="1" applyBorder="1"/>
    <xf numFmtId="9" fontId="19" fillId="7" borderId="1" xfId="1" applyFont="1" applyFill="1" applyBorder="1"/>
    <xf numFmtId="4" fontId="18" fillId="0" borderId="2" xfId="0" applyNumberFormat="1" applyFont="1" applyBorder="1" applyAlignment="1"/>
    <xf numFmtId="4" fontId="18" fillId="0" borderId="3" xfId="0" applyNumberFormat="1" applyFont="1" applyBorder="1" applyAlignment="1"/>
    <xf numFmtId="4" fontId="18" fillId="0" borderId="4" xfId="0" applyNumberFormat="1" applyFont="1" applyBorder="1" applyAlignment="1">
      <alignment horizontal="right"/>
    </xf>
    <xf numFmtId="4" fontId="18" fillId="8" borderId="4" xfId="0" applyNumberFormat="1" applyFont="1" applyFill="1" applyBorder="1" applyAlignment="1">
      <alignment horizontal="right"/>
    </xf>
    <xf numFmtId="4" fontId="18" fillId="4" borderId="1" xfId="0" applyNumberFormat="1" applyFont="1" applyFill="1" applyBorder="1"/>
    <xf numFmtId="0" fontId="19" fillId="0" borderId="4" xfId="0" applyFont="1" applyBorder="1" applyAlignment="1">
      <alignment horizontal="justify"/>
    </xf>
    <xf numFmtId="0" fontId="18" fillId="0" borderId="3" xfId="0" applyFont="1" applyBorder="1" applyAlignment="1">
      <alignment horizontal="right"/>
    </xf>
    <xf numFmtId="0" fontId="26" fillId="5" borderId="9" xfId="0" applyFont="1" applyFill="1" applyBorder="1" applyAlignment="1">
      <alignment vertical="center" wrapText="1"/>
    </xf>
    <xf numFmtId="0" fontId="28" fillId="0" borderId="0" xfId="0" applyFont="1" applyAlignment="1">
      <alignment horizontal="justify" vertical="center" wrapText="1"/>
    </xf>
    <xf numFmtId="0" fontId="22" fillId="0" borderId="10" xfId="0" applyFont="1" applyBorder="1" applyAlignment="1">
      <alignment vertical="center" wrapText="1"/>
    </xf>
    <xf numFmtId="0" fontId="22" fillId="0" borderId="11" xfId="0" applyFont="1" applyBorder="1" applyAlignment="1">
      <alignment vertical="center" wrapText="1"/>
    </xf>
    <xf numFmtId="0" fontId="22" fillId="6" borderId="11" xfId="0" applyFont="1" applyFill="1" applyBorder="1" applyAlignment="1">
      <alignment vertical="center" wrapText="1"/>
    </xf>
    <xf numFmtId="0" fontId="22" fillId="0" borderId="12" xfId="0" applyFont="1" applyBorder="1" applyAlignment="1">
      <alignment vertical="center" wrapText="1"/>
    </xf>
    <xf numFmtId="0" fontId="28" fillId="0" borderId="0" xfId="0" applyFont="1" applyAlignment="1">
      <alignment horizontal="center" vertical="center" wrapText="1"/>
    </xf>
    <xf numFmtId="0" fontId="26" fillId="5" borderId="9" xfId="0" applyFont="1" applyFill="1" applyBorder="1" applyAlignment="1">
      <alignment horizontal="left" vertical="center" wrapText="1"/>
    </xf>
    <xf numFmtId="0" fontId="22" fillId="0" borderId="11" xfId="0" applyFont="1" applyBorder="1" applyAlignment="1">
      <alignment horizontal="justify" vertical="center" wrapText="1"/>
    </xf>
    <xf numFmtId="0" fontId="22" fillId="0" borderId="12" xfId="0" applyFont="1" applyBorder="1" applyAlignment="1">
      <alignment horizontal="justify" vertical="center" wrapText="1"/>
    </xf>
    <xf numFmtId="0" fontId="28" fillId="0" borderId="28" xfId="0" applyFont="1" applyBorder="1" applyAlignment="1">
      <alignment horizontal="justify" vertical="center" wrapText="1"/>
    </xf>
    <xf numFmtId="0" fontId="28" fillId="0" borderId="29" xfId="0" applyFont="1" applyBorder="1" applyAlignment="1">
      <alignment horizontal="justify" vertical="center" wrapText="1"/>
    </xf>
    <xf numFmtId="0" fontId="22" fillId="0" borderId="0" xfId="0" applyFont="1" applyBorder="1" applyAlignment="1">
      <alignment horizontal="justify" vertical="center" wrapText="1"/>
    </xf>
    <xf numFmtId="0" fontId="19" fillId="3" borderId="4" xfId="0" applyFont="1" applyFill="1" applyBorder="1"/>
    <xf numFmtId="0" fontId="18" fillId="17" borderId="0" xfId="0" applyFont="1" applyFill="1"/>
    <xf numFmtId="0" fontId="19" fillId="17" borderId="0" xfId="0" applyFont="1" applyFill="1" applyAlignment="1"/>
    <xf numFmtId="0" fontId="19" fillId="17" borderId="0" xfId="0" applyFont="1" applyFill="1" applyAlignment="1">
      <alignment wrapText="1"/>
    </xf>
    <xf numFmtId="0" fontId="19" fillId="17" borderId="0" xfId="0" applyFont="1" applyFill="1"/>
    <xf numFmtId="0" fontId="20" fillId="17" borderId="0" xfId="0" applyFont="1" applyFill="1" applyAlignment="1">
      <alignment wrapText="1"/>
    </xf>
    <xf numFmtId="0" fontId="21" fillId="0" borderId="0" xfId="0" applyFont="1"/>
    <xf numFmtId="0" fontId="21" fillId="18" borderId="0" xfId="0" applyFont="1" applyFill="1"/>
    <xf numFmtId="0" fontId="19" fillId="18" borderId="0" xfId="0" applyFont="1" applyFill="1"/>
    <xf numFmtId="0" fontId="19" fillId="18" borderId="0" xfId="0" applyFont="1" applyFill="1" applyAlignment="1">
      <alignment wrapText="1"/>
    </xf>
    <xf numFmtId="0" fontId="18" fillId="0" borderId="1" xfId="0" applyFont="1" applyFill="1" applyBorder="1" applyAlignment="1">
      <alignment horizontal="center" vertical="center" wrapText="1"/>
    </xf>
    <xf numFmtId="0" fontId="29" fillId="0" borderId="0" xfId="0" applyFont="1"/>
    <xf numFmtId="0" fontId="12" fillId="10" borderId="33"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11" fillId="19" borderId="30" xfId="2" applyFont="1" applyFill="1" applyBorder="1" applyAlignment="1">
      <alignment horizontal="center" vertical="center" wrapText="1"/>
    </xf>
    <xf numFmtId="0" fontId="11" fillId="19" borderId="1" xfId="2" applyFont="1" applyFill="1" applyBorder="1" applyAlignment="1">
      <alignment vertical="center" wrapText="1"/>
    </xf>
    <xf numFmtId="9" fontId="11" fillId="19" borderId="2" xfId="1" applyFont="1" applyFill="1" applyBorder="1" applyAlignment="1">
      <alignment horizontal="center" vertical="center" wrapText="1"/>
    </xf>
    <xf numFmtId="4" fontId="11" fillId="19" borderId="24" xfId="2" applyNumberFormat="1" applyFont="1" applyFill="1" applyBorder="1" applyAlignment="1">
      <alignment vertical="center" wrapText="1"/>
    </xf>
    <xf numFmtId="0" fontId="18" fillId="2" borderId="1" xfId="0" applyFont="1" applyFill="1" applyBorder="1" applyAlignment="1">
      <alignment vertical="center" wrapText="1"/>
    </xf>
    <xf numFmtId="4" fontId="18" fillId="2" borderId="1" xfId="0" applyNumberFormat="1" applyFont="1" applyFill="1" applyBorder="1" applyAlignment="1">
      <alignment vertical="center" wrapText="1"/>
    </xf>
    <xf numFmtId="0" fontId="19" fillId="2" borderId="0" xfId="0" applyFont="1" applyFill="1" applyAlignment="1">
      <alignment vertical="center" wrapText="1"/>
    </xf>
    <xf numFmtId="0" fontId="22" fillId="0" borderId="0" xfId="0" applyFont="1" applyBorder="1" applyAlignment="1">
      <alignment vertical="center" wrapText="1"/>
    </xf>
    <xf numFmtId="49" fontId="23" fillId="0" borderId="4" xfId="0" applyNumberFormat="1" applyFont="1" applyBorder="1" applyAlignment="1">
      <alignment horizontal="justify" vertical="center" wrapText="1"/>
    </xf>
    <xf numFmtId="49" fontId="23" fillId="0" borderId="22" xfId="0" applyNumberFormat="1" applyFont="1" applyBorder="1" applyAlignment="1">
      <alignment horizontal="justify" vertical="center" wrapText="1"/>
    </xf>
    <xf numFmtId="166" fontId="23" fillId="4" borderId="4" xfId="0" applyNumberFormat="1" applyFont="1" applyFill="1" applyBorder="1" applyAlignment="1">
      <alignment horizontal="right" vertical="center" wrapText="1"/>
    </xf>
    <xf numFmtId="49" fontId="23" fillId="4" borderId="3" xfId="0" applyNumberFormat="1" applyFont="1" applyFill="1" applyBorder="1" applyAlignment="1">
      <alignment horizontal="justify" vertical="center" wrapText="1"/>
    </xf>
    <xf numFmtId="49" fontId="23" fillId="4" borderId="4" xfId="0" applyNumberFormat="1" applyFont="1" applyFill="1" applyBorder="1" applyAlignment="1">
      <alignment horizontal="right" vertical="center" wrapText="1"/>
    </xf>
    <xf numFmtId="0" fontId="10" fillId="9" borderId="39" xfId="2" applyFont="1" applyFill="1" applyBorder="1" applyAlignment="1">
      <alignment horizontal="center" vertical="center" wrapText="1"/>
    </xf>
    <xf numFmtId="0" fontId="8" fillId="9" borderId="39" xfId="0" applyFont="1" applyFill="1" applyBorder="1" applyAlignment="1">
      <alignment horizontal="center" vertical="center"/>
    </xf>
    <xf numFmtId="4" fontId="6" fillId="0" borderId="0" xfId="0" applyNumberFormat="1" applyFont="1" applyAlignment="1">
      <alignment horizontal="center" vertical="center"/>
    </xf>
    <xf numFmtId="0" fontId="11" fillId="4" borderId="37" xfId="2" applyFont="1" applyFill="1" applyBorder="1" applyAlignment="1">
      <alignment horizontal="left" vertical="center" wrapText="1"/>
    </xf>
    <xf numFmtId="0" fontId="11" fillId="4" borderId="8" xfId="2" applyFont="1" applyFill="1" applyBorder="1" applyAlignment="1">
      <alignment horizontal="left" vertical="center" wrapText="1"/>
    </xf>
    <xf numFmtId="4" fontId="15" fillId="4" borderId="8" xfId="1" applyNumberFormat="1" applyFont="1" applyFill="1" applyBorder="1" applyAlignment="1">
      <alignment horizontal="center" vertical="center" wrapText="1"/>
    </xf>
    <xf numFmtId="4" fontId="6" fillId="4" borderId="8" xfId="0" applyNumberFormat="1" applyFont="1" applyFill="1" applyBorder="1" applyAlignment="1">
      <alignment horizontal="center" vertical="center"/>
    </xf>
    <xf numFmtId="0" fontId="11" fillId="4" borderId="25" xfId="2" applyFont="1" applyFill="1" applyBorder="1" applyAlignment="1">
      <alignment horizontal="left" vertical="center" wrapText="1"/>
    </xf>
    <xf numFmtId="0" fontId="11" fillId="4" borderId="1" xfId="2" applyFont="1" applyFill="1" applyBorder="1" applyAlignment="1">
      <alignment horizontal="left" vertical="center" wrapText="1"/>
    </xf>
    <xf numFmtId="4" fontId="15" fillId="4" borderId="1" xfId="1" applyNumberFormat="1" applyFont="1" applyFill="1" applyBorder="1" applyAlignment="1">
      <alignment horizontal="center" vertical="center" wrapText="1"/>
    </xf>
    <xf numFmtId="4" fontId="6" fillId="4" borderId="1" xfId="0" applyNumberFormat="1" applyFont="1" applyFill="1" applyBorder="1" applyAlignment="1">
      <alignment horizontal="center" vertical="center"/>
    </xf>
    <xf numFmtId="0" fontId="11" fillId="4" borderId="40" xfId="2" applyFont="1" applyFill="1" applyBorder="1" applyAlignment="1">
      <alignment horizontal="left" vertical="center"/>
    </xf>
    <xf numFmtId="0" fontId="11" fillId="4" borderId="5" xfId="2" applyFont="1" applyFill="1" applyBorder="1" applyAlignment="1">
      <alignment horizontal="left" vertical="center" wrapText="1"/>
    </xf>
    <xf numFmtId="4" fontId="15" fillId="4" borderId="5" xfId="1" applyNumberFormat="1" applyFont="1" applyFill="1" applyBorder="1" applyAlignment="1">
      <alignment horizontal="center" vertical="center" wrapText="1"/>
    </xf>
    <xf numFmtId="4" fontId="6" fillId="4" borderId="5" xfId="0" applyNumberFormat="1" applyFont="1" applyFill="1" applyBorder="1" applyAlignment="1">
      <alignment horizontal="center" vertical="center"/>
    </xf>
    <xf numFmtId="4" fontId="11" fillId="4" borderId="38" xfId="2" applyNumberFormat="1" applyFont="1" applyFill="1" applyBorder="1" applyAlignment="1">
      <alignment horizontal="center" vertical="center" wrapText="1"/>
    </xf>
    <xf numFmtId="4" fontId="11" fillId="4" borderId="24" xfId="2" applyNumberFormat="1" applyFont="1" applyFill="1" applyBorder="1" applyAlignment="1">
      <alignment horizontal="center" vertical="center" wrapText="1"/>
    </xf>
    <xf numFmtId="4" fontId="11" fillId="4" borderId="41" xfId="2" applyNumberFormat="1" applyFont="1" applyFill="1" applyBorder="1" applyAlignment="1">
      <alignment horizontal="center" vertical="center" wrapText="1"/>
    </xf>
    <xf numFmtId="0" fontId="11" fillId="4" borderId="37" xfId="2" applyFont="1" applyFill="1" applyBorder="1" applyAlignment="1">
      <alignment horizontal="left" vertical="center"/>
    </xf>
    <xf numFmtId="4" fontId="15" fillId="4" borderId="38" xfId="2" applyNumberFormat="1" applyFont="1" applyFill="1" applyBorder="1" applyAlignment="1">
      <alignment horizontal="center" vertical="center"/>
    </xf>
    <xf numFmtId="0" fontId="11" fillId="4" borderId="25" xfId="2" applyFont="1" applyFill="1" applyBorder="1" applyAlignment="1">
      <alignment horizontal="left" vertical="center"/>
    </xf>
    <xf numFmtId="4" fontId="15" fillId="4" borderId="24" xfId="2" applyNumberFormat="1" applyFont="1" applyFill="1" applyBorder="1" applyAlignment="1">
      <alignment horizontal="center" vertical="center"/>
    </xf>
    <xf numFmtId="4" fontId="15" fillId="4" borderId="41" xfId="2" applyNumberFormat="1" applyFont="1" applyFill="1" applyBorder="1" applyAlignment="1">
      <alignment horizontal="center" vertical="center"/>
    </xf>
    <xf numFmtId="0" fontId="11" fillId="4" borderId="16" xfId="2" applyFont="1" applyFill="1" applyBorder="1" applyAlignment="1">
      <alignment horizontal="left" vertical="center"/>
    </xf>
    <xf numFmtId="0" fontId="11" fillId="4" borderId="17" xfId="2" applyFont="1" applyFill="1" applyBorder="1" applyAlignment="1">
      <alignment horizontal="left" vertical="center" wrapText="1"/>
    </xf>
    <xf numFmtId="4" fontId="11" fillId="9" borderId="39" xfId="2" applyNumberFormat="1" applyFont="1" applyFill="1" applyBorder="1" applyAlignment="1">
      <alignment horizontal="center" vertical="center" wrapText="1"/>
    </xf>
    <xf numFmtId="4" fontId="8" fillId="9" borderId="39" xfId="0" applyNumberFormat="1" applyFont="1" applyFill="1" applyBorder="1" applyAlignment="1">
      <alignment horizontal="center" vertical="center"/>
    </xf>
    <xf numFmtId="10" fontId="8" fillId="9" borderId="27" xfId="1" applyNumberFormat="1" applyFont="1" applyFill="1" applyBorder="1" applyAlignment="1">
      <alignment horizontal="center" vertical="center"/>
    </xf>
    <xf numFmtId="4" fontId="11" fillId="9" borderId="27" xfId="2" applyNumberFormat="1" applyFont="1" applyFill="1" applyBorder="1" applyAlignment="1">
      <alignment horizontal="center" vertical="center" wrapText="1"/>
    </xf>
    <xf numFmtId="4" fontId="11" fillId="9" borderId="39" xfId="1" applyNumberFormat="1" applyFont="1" applyFill="1" applyBorder="1" applyAlignment="1">
      <alignment horizontal="center" vertical="center" wrapText="1"/>
    </xf>
    <xf numFmtId="4" fontId="11" fillId="9" borderId="9" xfId="2" applyNumberFormat="1" applyFont="1" applyFill="1" applyBorder="1" applyAlignment="1">
      <alignment horizontal="center" vertical="center"/>
    </xf>
    <xf numFmtId="4" fontId="11" fillId="9" borderId="27" xfId="2" applyNumberFormat="1" applyFont="1" applyFill="1" applyBorder="1" applyAlignment="1">
      <alignment horizontal="center" vertical="center"/>
    </xf>
    <xf numFmtId="0" fontId="11" fillId="4" borderId="8" xfId="2" applyFont="1" applyFill="1" applyBorder="1" applyAlignment="1">
      <alignment horizontal="left" vertical="center"/>
    </xf>
    <xf numFmtId="4" fontId="11" fillId="11" borderId="38" xfId="2" applyNumberFormat="1" applyFont="1" applyFill="1" applyBorder="1" applyAlignment="1">
      <alignment horizontal="center" vertical="center"/>
    </xf>
    <xf numFmtId="4" fontId="11" fillId="11" borderId="24" xfId="2" applyNumberFormat="1" applyFont="1" applyFill="1" applyBorder="1" applyAlignment="1">
      <alignment horizontal="center" vertical="center"/>
    </xf>
    <xf numFmtId="4" fontId="11" fillId="11" borderId="18" xfId="2" applyNumberFormat="1" applyFont="1" applyFill="1" applyBorder="1" applyAlignment="1">
      <alignment horizontal="center" vertical="center"/>
    </xf>
    <xf numFmtId="10" fontId="8" fillId="20" borderId="27" xfId="1" applyNumberFormat="1" applyFont="1" applyFill="1" applyBorder="1" applyAlignment="1">
      <alignment horizontal="center" vertical="center"/>
    </xf>
    <xf numFmtId="4" fontId="15" fillId="20" borderId="8" xfId="1" applyNumberFormat="1" applyFont="1" applyFill="1" applyBorder="1" applyAlignment="1">
      <alignment horizontal="center" vertical="center" wrapText="1"/>
    </xf>
    <xf numFmtId="4" fontId="15" fillId="20" borderId="1" xfId="1" applyNumberFormat="1" applyFont="1" applyFill="1" applyBorder="1" applyAlignment="1">
      <alignment horizontal="center" vertical="center" wrapText="1"/>
    </xf>
    <xf numFmtId="4" fontId="15" fillId="20" borderId="5" xfId="1" applyNumberFormat="1" applyFont="1" applyFill="1" applyBorder="1" applyAlignment="1">
      <alignment horizontal="center" vertical="center" wrapText="1"/>
    </xf>
    <xf numFmtId="0" fontId="8" fillId="9" borderId="46" xfId="0" applyFont="1" applyFill="1" applyBorder="1" applyAlignment="1">
      <alignment horizontal="center" vertical="center" wrapText="1"/>
    </xf>
    <xf numFmtId="10" fontId="8" fillId="15" borderId="45" xfId="1" applyNumberFormat="1" applyFont="1" applyFill="1" applyBorder="1" applyAlignment="1">
      <alignment horizontal="center" vertical="center"/>
    </xf>
    <xf numFmtId="10" fontId="8" fillId="15" borderId="44" xfId="1" applyNumberFormat="1" applyFont="1" applyFill="1" applyBorder="1" applyAlignment="1">
      <alignment horizontal="center" vertical="center"/>
    </xf>
    <xf numFmtId="4" fontId="11" fillId="16" borderId="27" xfId="2" applyNumberFormat="1" applyFont="1" applyFill="1" applyBorder="1" applyAlignment="1">
      <alignment horizontal="center" vertical="center"/>
    </xf>
    <xf numFmtId="0" fontId="26" fillId="11" borderId="1" xfId="0" applyFont="1" applyFill="1" applyBorder="1" applyAlignment="1">
      <alignment horizontal="justify" vertical="center" wrapText="1"/>
    </xf>
    <xf numFmtId="0" fontId="31" fillId="0" borderId="0" xfId="0" applyFont="1" applyAlignment="1">
      <alignment horizontal="center" vertical="center"/>
    </xf>
    <xf numFmtId="0" fontId="32" fillId="0" borderId="0" xfId="0" applyFont="1" applyFill="1" applyAlignment="1">
      <alignment vertical="center" wrapText="1"/>
    </xf>
    <xf numFmtId="0" fontId="32" fillId="0" borderId="0" xfId="0" applyFont="1" applyAlignment="1">
      <alignment horizontal="center" vertical="center"/>
    </xf>
    <xf numFmtId="0" fontId="32" fillId="0" borderId="0" xfId="0" applyFont="1" applyFill="1" applyAlignment="1">
      <alignment vertical="center"/>
    </xf>
    <xf numFmtId="0" fontId="34" fillId="0" borderId="0" xfId="0" applyFont="1"/>
    <xf numFmtId="0" fontId="33" fillId="0" borderId="0" xfId="0" applyFont="1"/>
    <xf numFmtId="0" fontId="34" fillId="0" borderId="14" xfId="0" applyFont="1" applyBorder="1" applyAlignment="1">
      <alignment horizontal="left"/>
    </xf>
    <xf numFmtId="0" fontId="34" fillId="0" borderId="14" xfId="0" applyFont="1" applyBorder="1" applyAlignment="1">
      <alignment horizontal="right"/>
    </xf>
    <xf numFmtId="0" fontId="34" fillId="0" borderId="1" xfId="0" applyFont="1" applyBorder="1" applyAlignment="1">
      <alignment horizontal="left"/>
    </xf>
    <xf numFmtId="0" fontId="34" fillId="0" borderId="1" xfId="0" applyFont="1" applyBorder="1" applyAlignment="1">
      <alignment horizontal="right"/>
    </xf>
    <xf numFmtId="0" fontId="34" fillId="0" borderId="17" xfId="0" applyFont="1" applyBorder="1" applyAlignment="1">
      <alignment horizontal="left"/>
    </xf>
    <xf numFmtId="0" fontId="34" fillId="0" borderId="17" xfId="0" applyFont="1" applyBorder="1" applyAlignment="1">
      <alignment horizontal="right"/>
    </xf>
    <xf numFmtId="4" fontId="18" fillId="0" borderId="20" xfId="0" applyNumberFormat="1" applyFont="1" applyBorder="1" applyAlignment="1"/>
    <xf numFmtId="4" fontId="18" fillId="0" borderId="21" xfId="0" applyNumberFormat="1" applyFont="1" applyBorder="1" applyAlignment="1"/>
    <xf numFmtId="4" fontId="18" fillId="0" borderId="22" xfId="0" applyNumberFormat="1" applyFont="1" applyBorder="1" applyAlignment="1">
      <alignment horizontal="right"/>
    </xf>
    <xf numFmtId="0" fontId="19" fillId="0" borderId="2" xfId="0" applyFont="1" applyBorder="1"/>
    <xf numFmtId="0" fontId="18" fillId="0" borderId="3" xfId="0" applyFont="1" applyBorder="1" applyAlignment="1">
      <alignment horizontal="center" vertical="center"/>
    </xf>
    <xf numFmtId="0" fontId="18" fillId="0" borderId="4" xfId="0" applyFont="1" applyBorder="1" applyAlignment="1">
      <alignment horizontal="right"/>
    </xf>
    <xf numFmtId="0" fontId="34" fillId="3" borderId="2" xfId="0" applyFont="1" applyFill="1" applyBorder="1" applyAlignment="1">
      <alignment vertical="center"/>
    </xf>
    <xf numFmtId="0" fontId="34" fillId="3" borderId="3" xfId="0" applyFont="1" applyFill="1" applyBorder="1"/>
    <xf numFmtId="0" fontId="33" fillId="3" borderId="3" xfId="0" applyFont="1" applyFill="1" applyBorder="1"/>
    <xf numFmtId="0" fontId="10" fillId="5" borderId="1" xfId="0" applyFont="1" applyFill="1" applyBorder="1" applyAlignment="1">
      <alignment vertical="center"/>
    </xf>
    <xf numFmtId="164" fontId="10" fillId="13" borderId="1" xfId="0" applyNumberFormat="1" applyFont="1" applyFill="1" applyBorder="1" applyAlignment="1">
      <alignment horizontal="right" vertical="center" wrapText="1"/>
    </xf>
    <xf numFmtId="0" fontId="33" fillId="0" borderId="6" xfId="0" applyFont="1" applyBorder="1"/>
    <xf numFmtId="0" fontId="33" fillId="0" borderId="0" xfId="0" applyFont="1" applyAlignment="1">
      <alignment horizontal="right"/>
    </xf>
    <xf numFmtId="169" fontId="33" fillId="0" borderId="6" xfId="0" applyNumberFormat="1" applyFont="1" applyBorder="1"/>
    <xf numFmtId="0" fontId="33" fillId="0" borderId="0" xfId="0" applyFont="1" applyAlignment="1">
      <alignment wrapText="1"/>
    </xf>
    <xf numFmtId="0" fontId="19" fillId="0" borderId="0" xfId="0" applyFont="1" applyAlignment="1">
      <alignment wrapText="1"/>
    </xf>
    <xf numFmtId="0" fontId="34" fillId="3" borderId="3" xfId="0" applyFont="1" applyFill="1" applyBorder="1" applyAlignment="1">
      <alignment wrapText="1"/>
    </xf>
    <xf numFmtId="0" fontId="18" fillId="7" borderId="4" xfId="0" applyFont="1" applyFill="1" applyBorder="1" applyAlignment="1">
      <alignment horizontal="center" vertical="center" wrapText="1"/>
    </xf>
    <xf numFmtId="4" fontId="18" fillId="0" borderId="2" xfId="0" applyNumberFormat="1" applyFont="1" applyBorder="1" applyAlignment="1">
      <alignment wrapText="1"/>
    </xf>
    <xf numFmtId="4" fontId="18" fillId="0" borderId="20" xfId="0" applyNumberFormat="1" applyFont="1" applyBorder="1" applyAlignment="1">
      <alignment wrapText="1"/>
    </xf>
    <xf numFmtId="0" fontId="18" fillId="0" borderId="3" xfId="0" applyFont="1" applyBorder="1" applyAlignment="1">
      <alignment horizontal="center" vertical="center" wrapText="1"/>
    </xf>
    <xf numFmtId="0" fontId="33" fillId="0" borderId="6" xfId="0" applyFont="1" applyBorder="1" applyAlignment="1">
      <alignment wrapText="1"/>
    </xf>
    <xf numFmtId="0" fontId="28" fillId="0" borderId="0" xfId="0" applyFont="1" applyAlignment="1">
      <alignment horizontal="justify" vertical="center"/>
    </xf>
    <xf numFmtId="4" fontId="25" fillId="12" borderId="1" xfId="0" applyNumberFormat="1" applyFont="1" applyFill="1" applyBorder="1" applyAlignment="1">
      <alignment horizontal="center" vertical="center" wrapText="1"/>
    </xf>
    <xf numFmtId="0" fontId="24" fillId="0" borderId="58" xfId="0" applyFont="1" applyBorder="1"/>
    <xf numFmtId="0" fontId="24" fillId="0" borderId="33" xfId="0" applyFont="1" applyBorder="1"/>
    <xf numFmtId="0" fontId="24" fillId="0" borderId="49" xfId="0" applyFont="1" applyBorder="1"/>
    <xf numFmtId="4" fontId="25" fillId="12" borderId="24" xfId="0" applyNumberFormat="1" applyFont="1" applyFill="1" applyBorder="1" applyAlignment="1">
      <alignment horizontal="center" vertical="center" wrapText="1"/>
    </xf>
    <xf numFmtId="0" fontId="23" fillId="4" borderId="25" xfId="0" applyFont="1" applyFill="1" applyBorder="1" applyAlignment="1">
      <alignment horizontal="center" vertical="center" wrapText="1"/>
    </xf>
    <xf numFmtId="4" fontId="23" fillId="4" borderId="24" xfId="0" applyNumberFormat="1" applyFont="1" applyFill="1" applyBorder="1" applyAlignment="1">
      <alignment horizontal="center" vertical="center" wrapText="1"/>
    </xf>
    <xf numFmtId="166" fontId="23" fillId="4" borderId="24" xfId="0" applyNumberFormat="1" applyFont="1" applyFill="1" applyBorder="1" applyAlignment="1">
      <alignment horizontal="right" vertical="center" wrapText="1"/>
    </xf>
    <xf numFmtId="166" fontId="23" fillId="4" borderId="19" xfId="0" applyNumberFormat="1" applyFont="1" applyFill="1" applyBorder="1" applyAlignment="1">
      <alignment horizontal="right" vertical="center" wrapText="1"/>
    </xf>
    <xf numFmtId="0" fontId="10" fillId="5" borderId="25" xfId="0" applyFont="1" applyFill="1" applyBorder="1" applyAlignment="1">
      <alignment vertical="center"/>
    </xf>
    <xf numFmtId="164" fontId="10" fillId="13" borderId="24" xfId="0" applyNumberFormat="1" applyFont="1" applyFill="1" applyBorder="1" applyAlignment="1">
      <alignment horizontal="right" vertical="center" wrapText="1"/>
    </xf>
    <xf numFmtId="0" fontId="28" fillId="0" borderId="0" xfId="0" applyFont="1" applyBorder="1" applyAlignment="1">
      <alignment horizontal="justify" vertical="center" wrapText="1"/>
    </xf>
    <xf numFmtId="0" fontId="18" fillId="0" borderId="0" xfId="0" applyFont="1" applyBorder="1" applyAlignment="1">
      <alignment horizontal="left" vertical="top"/>
    </xf>
    <xf numFmtId="0" fontId="26" fillId="5" borderId="28" xfId="0" applyFont="1" applyFill="1" applyBorder="1" applyAlignment="1">
      <alignment horizontal="left" vertical="center" wrapText="1"/>
    </xf>
    <xf numFmtId="166" fontId="23" fillId="0" borderId="1" xfId="0" applyNumberFormat="1" applyFont="1" applyFill="1" applyBorder="1" applyAlignment="1">
      <alignment horizontal="right" vertical="center" wrapText="1"/>
    </xf>
    <xf numFmtId="0" fontId="0" fillId="0" borderId="0" xfId="0"/>
    <xf numFmtId="0" fontId="33" fillId="0" borderId="0" xfId="0" applyFont="1"/>
    <xf numFmtId="0" fontId="33" fillId="0" borderId="6" xfId="0" applyFont="1" applyBorder="1"/>
    <xf numFmtId="0" fontId="33" fillId="0" borderId="0" xfId="0" applyFont="1" applyAlignment="1">
      <alignment horizontal="right"/>
    </xf>
    <xf numFmtId="169" fontId="33" fillId="0" borderId="6" xfId="0" applyNumberFormat="1" applyFont="1" applyBorder="1"/>
    <xf numFmtId="0" fontId="33" fillId="0" borderId="0" xfId="0" applyFont="1" applyAlignment="1">
      <alignment wrapText="1"/>
    </xf>
    <xf numFmtId="0" fontId="19" fillId="0" borderId="0" xfId="0" applyFont="1" applyAlignment="1">
      <alignment wrapText="1"/>
    </xf>
    <xf numFmtId="0" fontId="33" fillId="0" borderId="6" xfId="0" applyFont="1" applyBorder="1" applyAlignment="1">
      <alignment wrapText="1"/>
    </xf>
    <xf numFmtId="0" fontId="33" fillId="0" borderId="0" xfId="0" applyFont="1" applyAlignment="1">
      <alignment horizontal="center"/>
    </xf>
    <xf numFmtId="0" fontId="33" fillId="0" borderId="0" xfId="0" applyFont="1" applyBorder="1" applyAlignment="1">
      <alignment wrapText="1"/>
    </xf>
    <xf numFmtId="0" fontId="36" fillId="0" borderId="0" xfId="4" applyAlignment="1">
      <alignment horizontal="left" vertical="center"/>
    </xf>
    <xf numFmtId="0" fontId="16" fillId="0" borderId="0" xfId="0" applyFont="1" applyAlignment="1">
      <alignment horizontal="left" vertical="center"/>
    </xf>
    <xf numFmtId="0" fontId="37" fillId="0" borderId="0" xfId="0" applyFont="1" applyAlignment="1">
      <alignment vertical="center"/>
    </xf>
    <xf numFmtId="165" fontId="19" fillId="3" borderId="1" xfId="0" applyNumberFormat="1" applyFont="1" applyFill="1" applyBorder="1"/>
    <xf numFmtId="4" fontId="18" fillId="0" borderId="3" xfId="0" applyNumberFormat="1" applyFont="1" applyFill="1" applyBorder="1" applyAlignment="1">
      <alignment horizontal="right"/>
    </xf>
    <xf numFmtId="4" fontId="18" fillId="0" borderId="0" xfId="0" applyNumberFormat="1" applyFont="1" applyBorder="1" applyAlignment="1"/>
    <xf numFmtId="0" fontId="34" fillId="0" borderId="2" xfId="0" applyFont="1" applyBorder="1" applyAlignment="1"/>
    <xf numFmtId="0" fontId="34" fillId="0" borderId="4" xfId="0" applyFont="1" applyBorder="1" applyAlignment="1"/>
    <xf numFmtId="0" fontId="18" fillId="0" borderId="5" xfId="0" applyFont="1" applyBorder="1" applyAlignment="1">
      <alignment horizontal="right"/>
    </xf>
    <xf numFmtId="0" fontId="34" fillId="0" borderId="58" xfId="0" applyFont="1" applyBorder="1" applyAlignment="1"/>
    <xf numFmtId="0" fontId="34" fillId="0" borderId="23" xfId="0" applyFont="1" applyBorder="1" applyAlignment="1"/>
    <xf numFmtId="0" fontId="34" fillId="0" borderId="60" xfId="0" applyFont="1" applyBorder="1" applyAlignment="1"/>
    <xf numFmtId="0" fontId="8" fillId="0" borderId="0" xfId="0" applyFont="1" applyFill="1" applyAlignment="1">
      <alignment vertical="center"/>
    </xf>
    <xf numFmtId="0" fontId="8" fillId="4" borderId="50" xfId="0" applyFont="1" applyFill="1" applyBorder="1" applyAlignment="1">
      <alignment horizontal="center" vertical="center"/>
    </xf>
    <xf numFmtId="0" fontId="34" fillId="4" borderId="35" xfId="0" applyFont="1" applyFill="1" applyBorder="1" applyAlignment="1">
      <alignment vertical="center" wrapText="1"/>
    </xf>
    <xf numFmtId="0" fontId="8" fillId="4" borderId="33" xfId="0" applyFont="1" applyFill="1" applyBorder="1" applyAlignment="1">
      <alignment vertical="center" wrapText="1"/>
    </xf>
    <xf numFmtId="0" fontId="8" fillId="4" borderId="49" xfId="0" applyFont="1" applyFill="1" applyBorder="1" applyAlignment="1">
      <alignment vertical="center" wrapText="1"/>
    </xf>
    <xf numFmtId="0" fontId="11" fillId="4" borderId="30" xfId="2" applyFont="1" applyFill="1" applyBorder="1" applyAlignment="1">
      <alignment horizontal="center" vertical="center" wrapText="1"/>
    </xf>
    <xf numFmtId="0" fontId="11" fillId="4" borderId="1" xfId="2" applyFont="1" applyFill="1" applyBorder="1" applyAlignment="1">
      <alignment vertical="center" wrapText="1"/>
    </xf>
    <xf numFmtId="9" fontId="15" fillId="4" borderId="2" xfId="1" applyFont="1" applyFill="1" applyBorder="1" applyAlignment="1">
      <alignment horizontal="center" vertical="center" wrapText="1"/>
    </xf>
    <xf numFmtId="4" fontId="11" fillId="4" borderId="24" xfId="2" applyNumberFormat="1" applyFont="1" applyFill="1" applyBorder="1" applyAlignment="1">
      <alignment horizontal="right" vertical="center" wrapText="1"/>
    </xf>
    <xf numFmtId="0" fontId="8" fillId="4" borderId="53" xfId="0" applyFont="1" applyFill="1" applyBorder="1" applyAlignment="1">
      <alignment horizontal="center" vertical="center"/>
    </xf>
    <xf numFmtId="0" fontId="8" fillId="4" borderId="1" xfId="0" applyFont="1" applyFill="1" applyBorder="1" applyAlignment="1">
      <alignment horizontal="left" vertical="center" wrapText="1"/>
    </xf>
    <xf numFmtId="9" fontId="6" fillId="4" borderId="1" xfId="1" applyFont="1" applyFill="1" applyBorder="1" applyAlignment="1">
      <alignment horizontal="center" vertical="center" wrapText="1"/>
    </xf>
    <xf numFmtId="4" fontId="8" fillId="4" borderId="24" xfId="0" applyNumberFormat="1" applyFont="1" applyFill="1" applyBorder="1" applyAlignment="1">
      <alignment horizontal="right" vertical="center"/>
    </xf>
    <xf numFmtId="0" fontId="8" fillId="4" borderId="55" xfId="0" applyFont="1" applyFill="1" applyBorder="1" applyAlignment="1">
      <alignment horizontal="center" vertical="center"/>
    </xf>
    <xf numFmtId="0" fontId="8" fillId="4" borderId="17" xfId="0" applyFont="1" applyFill="1" applyBorder="1" applyAlignment="1">
      <alignment horizontal="left" vertical="center" wrapText="1"/>
    </xf>
    <xf numFmtId="9" fontId="6" fillId="4" borderId="17" xfId="1" applyFont="1" applyFill="1" applyBorder="1" applyAlignment="1">
      <alignment horizontal="center" vertical="center" wrapText="1"/>
    </xf>
    <xf numFmtId="4" fontId="8" fillId="4" borderId="18" xfId="0" applyNumberFormat="1" applyFont="1" applyFill="1" applyBorder="1" applyAlignment="1">
      <alignment horizontal="right" vertical="center"/>
    </xf>
    <xf numFmtId="4" fontId="8" fillId="0" borderId="24" xfId="0" applyNumberFormat="1" applyFont="1" applyFill="1" applyBorder="1" applyAlignment="1">
      <alignment horizontal="right" vertical="center"/>
    </xf>
    <xf numFmtId="0" fontId="30" fillId="0" borderId="11" xfId="0" applyFont="1" applyBorder="1" applyAlignment="1">
      <alignment horizontal="justify" vertical="center" wrapText="1"/>
    </xf>
    <xf numFmtId="0" fontId="11" fillId="19" borderId="25" xfId="2" applyFont="1" applyFill="1" applyBorder="1" applyAlignment="1">
      <alignment horizontal="center" vertical="center" wrapText="1"/>
    </xf>
    <xf numFmtId="4" fontId="11" fillId="19" borderId="24" xfId="2" applyNumberFormat="1" applyFont="1" applyFill="1" applyBorder="1" applyAlignment="1">
      <alignment horizontal="right" vertical="center" wrapText="1"/>
    </xf>
    <xf numFmtId="0" fontId="11" fillId="19" borderId="25" xfId="2" applyFont="1" applyFill="1" applyBorder="1" applyAlignment="1">
      <alignment horizontal="center" vertical="center"/>
    </xf>
    <xf numFmtId="0" fontId="11" fillId="19" borderId="16" xfId="2" applyFont="1" applyFill="1" applyBorder="1" applyAlignment="1">
      <alignment horizontal="center" vertical="center"/>
    </xf>
    <xf numFmtId="4" fontId="11" fillId="19" borderId="18" xfId="2" applyNumberFormat="1" applyFont="1" applyFill="1" applyBorder="1" applyAlignment="1">
      <alignment vertical="center" wrapText="1"/>
    </xf>
    <xf numFmtId="0" fontId="11" fillId="19" borderId="1" xfId="2" applyFont="1" applyFill="1" applyBorder="1" applyAlignment="1">
      <alignment horizontal="left" vertical="center" wrapText="1"/>
    </xf>
    <xf numFmtId="0" fontId="11" fillId="19" borderId="17" xfId="2" applyFont="1" applyFill="1" applyBorder="1" applyAlignment="1">
      <alignment horizontal="left" vertical="center"/>
    </xf>
    <xf numFmtId="0" fontId="34" fillId="0" borderId="13" xfId="0" applyFont="1" applyBorder="1" applyAlignment="1">
      <alignment horizontal="left"/>
    </xf>
    <xf numFmtId="0" fontId="34" fillId="0" borderId="25" xfId="0" applyFont="1" applyBorder="1" applyAlignment="1">
      <alignment horizontal="left"/>
    </xf>
    <xf numFmtId="0" fontId="34" fillId="0" borderId="40" xfId="0" applyFont="1" applyBorder="1" applyAlignment="1">
      <alignment horizontal="left"/>
    </xf>
    <xf numFmtId="0" fontId="34" fillId="0" borderId="16" xfId="0" applyFont="1" applyBorder="1" applyAlignment="1">
      <alignment horizontal="left"/>
    </xf>
    <xf numFmtId="4" fontId="11" fillId="0" borderId="24" xfId="2" applyNumberFormat="1" applyFont="1" applyFill="1" applyBorder="1" applyAlignment="1">
      <alignment horizontal="right" vertical="center" wrapText="1"/>
    </xf>
    <xf numFmtId="0" fontId="11" fillId="4" borderId="25" xfId="2" applyFont="1" applyFill="1" applyBorder="1" applyAlignment="1">
      <alignment horizontal="center" vertical="center" wrapText="1"/>
    </xf>
    <xf numFmtId="0" fontId="8" fillId="4" borderId="25" xfId="0" applyFont="1" applyFill="1" applyBorder="1" applyAlignment="1">
      <alignment horizontal="center" vertical="center"/>
    </xf>
    <xf numFmtId="0" fontId="11" fillId="4" borderId="25" xfId="2" applyFont="1" applyFill="1" applyBorder="1" applyAlignment="1">
      <alignment horizontal="center" vertical="center"/>
    </xf>
    <xf numFmtId="0" fontId="14" fillId="19" borderId="25" xfId="0" applyFont="1" applyFill="1" applyBorder="1" applyAlignment="1">
      <alignment horizontal="center" vertical="center" wrapText="1"/>
    </xf>
    <xf numFmtId="167" fontId="10" fillId="19" borderId="24" xfId="0" applyNumberFormat="1" applyFont="1" applyFill="1" applyBorder="1" applyAlignment="1">
      <alignment vertical="center" wrapText="1"/>
    </xf>
    <xf numFmtId="0" fontId="18" fillId="0" borderId="0" xfId="0" applyFont="1" applyBorder="1" applyAlignment="1">
      <alignment horizontal="left" vertical="top"/>
    </xf>
    <xf numFmtId="0" fontId="32" fillId="0" borderId="0" xfId="0" applyFont="1" applyFill="1" applyAlignment="1">
      <alignment horizontal="center" vertical="center" wrapText="1"/>
    </xf>
    <xf numFmtId="0" fontId="33" fillId="0" borderId="0" xfId="0" applyFont="1" applyAlignment="1">
      <alignment horizontal="center" vertical="center" wrapText="1"/>
    </xf>
    <xf numFmtId="0" fontId="33" fillId="0" borderId="0" xfId="0" applyFont="1" applyFill="1" applyAlignment="1">
      <alignment horizontal="center" vertical="center"/>
    </xf>
    <xf numFmtId="0" fontId="35" fillId="0" borderId="17" xfId="0" applyFont="1" applyBorder="1" applyAlignment="1">
      <alignment horizontal="left"/>
    </xf>
    <xf numFmtId="0" fontId="35" fillId="0" borderId="18" xfId="0" applyFont="1" applyBorder="1" applyAlignment="1">
      <alignment horizontal="left"/>
    </xf>
    <xf numFmtId="0" fontId="33" fillId="21" borderId="2" xfId="0" applyFont="1" applyFill="1" applyBorder="1" applyAlignment="1">
      <alignment horizontal="center" vertical="center"/>
    </xf>
    <xf numFmtId="0" fontId="33" fillId="21" borderId="3" xfId="0" applyFont="1" applyFill="1" applyBorder="1" applyAlignment="1">
      <alignment horizontal="center" vertical="center"/>
    </xf>
    <xf numFmtId="0" fontId="33" fillId="21" borderId="4" xfId="0" applyFont="1" applyFill="1" applyBorder="1" applyAlignment="1">
      <alignment horizontal="center" vertical="center"/>
    </xf>
    <xf numFmtId="0" fontId="33" fillId="0" borderId="14" xfId="0" applyFont="1" applyBorder="1" applyAlignment="1">
      <alignment horizontal="center"/>
    </xf>
    <xf numFmtId="0" fontId="33" fillId="0" borderId="15"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19" xfId="0" applyFont="1" applyBorder="1" applyAlignment="1">
      <alignment horizontal="center"/>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9" fillId="0" borderId="14" xfId="0" applyFont="1" applyBorder="1" applyAlignment="1">
      <alignment horizontal="center"/>
    </xf>
    <xf numFmtId="0" fontId="19" fillId="0" borderId="15"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19" xfId="0" applyFont="1" applyBorder="1" applyAlignment="1">
      <alignment horizontal="center"/>
    </xf>
    <xf numFmtId="0" fontId="27" fillId="0" borderId="17" xfId="0" applyFont="1" applyBorder="1" applyAlignment="1">
      <alignment horizontal="center"/>
    </xf>
    <xf numFmtId="0" fontId="27" fillId="0" borderId="18" xfId="0" applyFont="1" applyBorder="1" applyAlignment="1">
      <alignment horizontal="center"/>
    </xf>
    <xf numFmtId="0" fontId="34" fillId="0" borderId="2" xfId="0" applyFont="1" applyBorder="1" applyAlignment="1">
      <alignment horizontal="left"/>
    </xf>
    <xf numFmtId="0" fontId="34" fillId="0" borderId="3" xfId="0" applyFont="1" applyBorder="1" applyAlignment="1">
      <alignment horizontal="left"/>
    </xf>
    <xf numFmtId="0" fontId="34" fillId="0" borderId="19" xfId="0" applyFont="1" applyBorder="1" applyAlignment="1">
      <alignment horizontal="left"/>
    </xf>
    <xf numFmtId="0" fontId="34" fillId="0" borderId="35" xfId="0" applyFont="1" applyBorder="1" applyAlignment="1">
      <alignment horizontal="left"/>
    </xf>
    <xf numFmtId="0" fontId="34" fillId="0" borderId="33" xfId="0" applyFont="1" applyBorder="1" applyAlignment="1">
      <alignment horizontal="left"/>
    </xf>
    <xf numFmtId="0" fontId="34" fillId="0" borderId="49" xfId="0" applyFont="1" applyBorder="1" applyAlignment="1">
      <alignment horizontal="left"/>
    </xf>
    <xf numFmtId="49" fontId="23" fillId="4" borderId="40" xfId="0" applyNumberFormat="1" applyFont="1" applyFill="1" applyBorder="1" applyAlignment="1">
      <alignment horizontal="center" vertical="center" wrapText="1"/>
    </xf>
    <xf numFmtId="49" fontId="23" fillId="4" borderId="59" xfId="0" applyNumberFormat="1" applyFont="1" applyFill="1" applyBorder="1" applyAlignment="1">
      <alignment horizontal="center" vertical="center" wrapText="1"/>
    </xf>
    <xf numFmtId="49" fontId="23" fillId="4" borderId="37" xfId="0" applyNumberFormat="1" applyFont="1" applyFill="1" applyBorder="1" applyAlignment="1">
      <alignment horizontal="center" vertical="center" wrapText="1"/>
    </xf>
    <xf numFmtId="4" fontId="25" fillId="12" borderId="1" xfId="0" applyNumberFormat="1" applyFont="1" applyFill="1" applyBorder="1" applyAlignment="1">
      <alignment horizontal="center" vertical="center" wrapText="1"/>
    </xf>
    <xf numFmtId="4" fontId="25" fillId="12" borderId="24" xfId="0" applyNumberFormat="1" applyFont="1" applyFill="1" applyBorder="1" applyAlignment="1">
      <alignment horizontal="center" vertical="center" wrapText="1"/>
    </xf>
    <xf numFmtId="0" fontId="25" fillId="12" borderId="25" xfId="0" applyFont="1" applyFill="1" applyBorder="1" applyAlignment="1">
      <alignment horizontal="center" vertical="center" wrapText="1"/>
    </xf>
    <xf numFmtId="49" fontId="25" fillId="12" borderId="1" xfId="0" applyNumberFormat="1"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0" fontId="18" fillId="0" borderId="50" xfId="0" applyFont="1" applyBorder="1" applyAlignment="1">
      <alignment horizontal="left" vertical="top"/>
    </xf>
    <xf numFmtId="0" fontId="18" fillId="0" borderId="51" xfId="0" applyFont="1" applyBorder="1" applyAlignment="1">
      <alignment horizontal="left" vertical="top"/>
    </xf>
    <xf numFmtId="0" fontId="18" fillId="0" borderId="52" xfId="0" applyFont="1" applyBorder="1" applyAlignment="1">
      <alignment horizontal="left" vertical="top"/>
    </xf>
    <xf numFmtId="0" fontId="18" fillId="0" borderId="53" xfId="0" applyFont="1" applyBorder="1" applyAlignment="1">
      <alignment horizontal="left" vertical="top"/>
    </xf>
    <xf numFmtId="0" fontId="18" fillId="0" borderId="0" xfId="0" applyFont="1" applyBorder="1" applyAlignment="1">
      <alignment horizontal="left" vertical="top"/>
    </xf>
    <xf numFmtId="0" fontId="18" fillId="0" borderId="54" xfId="0" applyFont="1" applyBorder="1" applyAlignment="1">
      <alignment horizontal="left" vertical="top"/>
    </xf>
    <xf numFmtId="0" fontId="18" fillId="0" borderId="55" xfId="0" applyFont="1" applyBorder="1" applyAlignment="1">
      <alignment horizontal="left" vertical="top"/>
    </xf>
    <xf numFmtId="0" fontId="18" fillId="0" borderId="56" xfId="0" applyFont="1" applyBorder="1" applyAlignment="1">
      <alignment horizontal="left" vertical="top"/>
    </xf>
    <xf numFmtId="0" fontId="18" fillId="0" borderId="57" xfId="0" applyFont="1" applyBorder="1" applyAlignment="1">
      <alignment horizontal="left" vertical="top"/>
    </xf>
    <xf numFmtId="0" fontId="34" fillId="0" borderId="34" xfId="0" applyFont="1" applyBorder="1" applyAlignment="1">
      <alignment horizontal="left"/>
    </xf>
    <xf numFmtId="0" fontId="34" fillId="0" borderId="47" xfId="0" applyFont="1" applyBorder="1" applyAlignment="1">
      <alignment horizontal="left"/>
    </xf>
    <xf numFmtId="0" fontId="34" fillId="0" borderId="48" xfId="0" applyFont="1" applyBorder="1" applyAlignment="1">
      <alignment horizontal="left"/>
    </xf>
    <xf numFmtId="0" fontId="7" fillId="7" borderId="23" xfId="2" applyFont="1" applyFill="1" applyBorder="1" applyAlignment="1">
      <alignment horizontal="center" vertical="center" wrapText="1"/>
    </xf>
    <xf numFmtId="0" fontId="7" fillId="7" borderId="3" xfId="2" applyFont="1" applyFill="1" applyBorder="1" applyAlignment="1">
      <alignment horizontal="center" vertical="center" wrapText="1"/>
    </xf>
    <xf numFmtId="0" fontId="7" fillId="7" borderId="19" xfId="2" applyFont="1" applyFill="1" applyBorder="1" applyAlignment="1">
      <alignment horizontal="center" vertical="center" wrapText="1"/>
    </xf>
    <xf numFmtId="0" fontId="11" fillId="19" borderId="2" xfId="2" applyFont="1" applyFill="1" applyBorder="1" applyAlignment="1">
      <alignment horizontal="left" vertical="center"/>
    </xf>
    <xf numFmtId="0" fontId="11" fillId="19" borderId="4" xfId="2" applyFont="1" applyFill="1" applyBorder="1" applyAlignment="1">
      <alignment horizontal="left" vertical="center"/>
    </xf>
    <xf numFmtId="0" fontId="11" fillId="19" borderId="34" xfId="2" applyFont="1" applyFill="1" applyBorder="1" applyAlignment="1">
      <alignment horizontal="left" vertical="center"/>
    </xf>
    <xf numFmtId="0" fontId="11" fillId="19" borderId="31" xfId="2" applyFont="1" applyFill="1" applyBorder="1" applyAlignment="1">
      <alignment horizontal="left" vertical="center"/>
    </xf>
    <xf numFmtId="0" fontId="11" fillId="19" borderId="2" xfId="2" applyFont="1" applyFill="1" applyBorder="1" applyAlignment="1">
      <alignment horizontal="left" vertical="center" wrapText="1"/>
    </xf>
    <xf numFmtId="0" fontId="11" fillId="19" borderId="4" xfId="2" applyFont="1" applyFill="1" applyBorder="1" applyAlignment="1">
      <alignment horizontal="left" vertical="center" wrapText="1"/>
    </xf>
    <xf numFmtId="0" fontId="11" fillId="4" borderId="2"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4" fillId="19" borderId="2" xfId="0" applyFont="1" applyFill="1" applyBorder="1" applyAlignment="1">
      <alignment horizontal="left" vertical="center" wrapText="1"/>
    </xf>
    <xf numFmtId="0" fontId="14" fillId="19" borderId="4" xfId="0" applyFont="1" applyFill="1" applyBorder="1" applyAlignment="1">
      <alignment horizontal="left" vertical="center" wrapText="1"/>
    </xf>
    <xf numFmtId="0" fontId="12" fillId="10" borderId="13" xfId="2" applyFont="1" applyFill="1" applyBorder="1" applyAlignment="1">
      <alignment horizontal="center" vertical="center" wrapText="1"/>
    </xf>
    <xf numFmtId="0" fontId="12" fillId="10" borderId="14" xfId="2" applyFont="1" applyFill="1" applyBorder="1" applyAlignment="1">
      <alignment horizontal="center" vertical="center" wrapText="1"/>
    </xf>
    <xf numFmtId="0" fontId="12" fillId="10" borderId="35" xfId="2" applyFont="1" applyFill="1" applyBorder="1" applyAlignment="1">
      <alignment horizontal="center" vertical="center" wrapText="1"/>
    </xf>
    <xf numFmtId="0" fontId="12" fillId="10" borderId="15" xfId="2" applyFont="1" applyFill="1" applyBorder="1" applyAlignment="1">
      <alignment horizontal="center" vertical="center" wrapText="1"/>
    </xf>
    <xf numFmtId="0" fontId="6" fillId="4" borderId="23" xfId="0" applyFont="1" applyFill="1" applyBorder="1" applyAlignment="1">
      <alignment horizontal="left" vertical="center"/>
    </xf>
    <xf numFmtId="0" fontId="6" fillId="4" borderId="4" xfId="0" applyFont="1" applyFill="1" applyBorder="1" applyAlignment="1">
      <alignment horizontal="left" vertical="center"/>
    </xf>
    <xf numFmtId="0" fontId="11" fillId="11" borderId="2" xfId="2" applyFont="1" applyFill="1" applyBorder="1" applyAlignment="1">
      <alignment horizontal="left" vertical="center"/>
    </xf>
    <xf numFmtId="0" fontId="11" fillId="11" borderId="4" xfId="2" applyFont="1" applyFill="1" applyBorder="1" applyAlignment="1">
      <alignment horizontal="left" vertical="center"/>
    </xf>
    <xf numFmtId="0" fontId="11" fillId="4" borderId="2" xfId="2" applyFont="1" applyFill="1" applyBorder="1" applyAlignment="1">
      <alignment horizontal="left" vertical="center" wrapText="1"/>
    </xf>
    <xf numFmtId="0" fontId="11" fillId="4" borderId="4" xfId="2" applyFont="1" applyFill="1" applyBorder="1" applyAlignment="1">
      <alignment horizontal="left" vertical="center" wrapText="1"/>
    </xf>
    <xf numFmtId="0" fontId="7" fillId="7" borderId="25" xfId="2" applyFont="1" applyFill="1" applyBorder="1" applyAlignment="1">
      <alignment horizontal="center" vertical="center"/>
    </xf>
    <xf numFmtId="0" fontId="7" fillId="7" borderId="1" xfId="2" applyFont="1" applyFill="1" applyBorder="1" applyAlignment="1">
      <alignment horizontal="center" vertical="center"/>
    </xf>
    <xf numFmtId="0" fontId="7" fillId="7" borderId="2" xfId="2" applyFont="1" applyFill="1" applyBorder="1" applyAlignment="1">
      <alignment horizontal="center" vertical="center"/>
    </xf>
    <xf numFmtId="0" fontId="7" fillId="7" borderId="24" xfId="2" applyFont="1" applyFill="1" applyBorder="1" applyAlignment="1">
      <alignment horizontal="center" vertical="center"/>
    </xf>
    <xf numFmtId="0" fontId="11" fillId="16" borderId="43" xfId="2" applyFont="1" applyFill="1" applyBorder="1" applyAlignment="1">
      <alignment horizontal="left" vertical="center" wrapText="1"/>
    </xf>
    <xf numFmtId="0" fontId="11" fillId="16" borderId="32" xfId="2" applyFont="1" applyFill="1" applyBorder="1" applyAlignment="1">
      <alignment horizontal="left" vertical="center" wrapText="1"/>
    </xf>
    <xf numFmtId="0" fontId="11" fillId="9" borderId="43" xfId="2" applyFont="1" applyFill="1" applyBorder="1" applyAlignment="1">
      <alignment horizontal="left" vertical="center" wrapText="1"/>
    </xf>
    <xf numFmtId="0" fontId="11" fillId="9" borderId="32" xfId="2" applyFont="1" applyFill="1" applyBorder="1" applyAlignment="1">
      <alignment horizontal="left" vertical="center" wrapText="1"/>
    </xf>
    <xf numFmtId="0" fontId="11" fillId="9" borderId="43" xfId="2" applyFont="1" applyFill="1" applyBorder="1" applyAlignment="1">
      <alignment horizontal="left" vertical="center"/>
    </xf>
    <xf numFmtId="0" fontId="11" fillId="9" borderId="36" xfId="2" applyFont="1" applyFill="1" applyBorder="1" applyAlignment="1">
      <alignment horizontal="left" vertical="center"/>
    </xf>
    <xf numFmtId="0" fontId="12" fillId="10" borderId="58" xfId="2" applyFont="1" applyFill="1" applyBorder="1" applyAlignment="1">
      <alignment horizontal="left" vertical="center" wrapText="1"/>
    </xf>
    <xf numFmtId="0" fontId="12" fillId="10" borderId="33" xfId="2" applyFont="1" applyFill="1" applyBorder="1" applyAlignment="1">
      <alignment horizontal="left" vertical="center" wrapText="1"/>
    </xf>
    <xf numFmtId="0" fontId="12" fillId="10" borderId="49" xfId="2" applyFont="1" applyFill="1" applyBorder="1" applyAlignment="1">
      <alignment horizontal="left" vertical="center" wrapText="1"/>
    </xf>
    <xf numFmtId="4" fontId="11" fillId="9" borderId="43" xfId="1" applyNumberFormat="1" applyFont="1" applyFill="1" applyBorder="1" applyAlignment="1">
      <alignment horizontal="center" vertical="center" wrapText="1"/>
    </xf>
    <xf numFmtId="4" fontId="11" fillId="9" borderId="42" xfId="1" applyNumberFormat="1" applyFont="1" applyFill="1" applyBorder="1" applyAlignment="1">
      <alignment horizontal="center" vertical="center" wrapText="1"/>
    </xf>
    <xf numFmtId="4" fontId="11" fillId="9" borderId="36" xfId="1" applyNumberFormat="1" applyFont="1" applyFill="1" applyBorder="1" applyAlignment="1">
      <alignment horizontal="center" vertical="center" wrapText="1"/>
    </xf>
    <xf numFmtId="0" fontId="10" fillId="9" borderId="26" xfId="2" applyFont="1" applyFill="1" applyBorder="1" applyAlignment="1">
      <alignment horizontal="center" vertical="center" wrapText="1"/>
    </xf>
    <xf numFmtId="0" fontId="10" fillId="9" borderId="39" xfId="2" applyFont="1" applyFill="1" applyBorder="1" applyAlignment="1">
      <alignment horizontal="center" vertical="center" wrapText="1"/>
    </xf>
    <xf numFmtId="0" fontId="12" fillId="4" borderId="43" xfId="2" applyFont="1" applyFill="1" applyBorder="1" applyAlignment="1">
      <alignment horizontal="left" vertical="center" wrapText="1"/>
    </xf>
    <xf numFmtId="0" fontId="12" fillId="4" borderId="42" xfId="2" applyFont="1" applyFill="1" applyBorder="1" applyAlignment="1">
      <alignment horizontal="left" vertical="center" wrapText="1"/>
    </xf>
    <xf numFmtId="0" fontId="12" fillId="4" borderId="36" xfId="2" applyFont="1" applyFill="1" applyBorder="1" applyAlignment="1">
      <alignment horizontal="left" vertical="center" wrapText="1"/>
    </xf>
    <xf numFmtId="0" fontId="11" fillId="9" borderId="36" xfId="2" applyFont="1" applyFill="1" applyBorder="1" applyAlignment="1">
      <alignment horizontal="left" vertical="center" wrapText="1"/>
    </xf>
    <xf numFmtId="0" fontId="16" fillId="0" borderId="0" xfId="0" applyFont="1" applyAlignment="1">
      <alignment horizontal="left" vertical="center" wrapText="1"/>
    </xf>
  </cellXfs>
  <cellStyles count="5">
    <cellStyle name="Hiperveza" xfId="4" builtinId="8"/>
    <cellStyle name="Normalno" xfId="0" builtinId="0"/>
    <cellStyle name="Normalno 2" xfId="2" xr:uid="{00000000-0005-0000-0000-000002000000}"/>
    <cellStyle name="Normalno 2 2" xfId="3" xr:uid="{00000000-0005-0000-0000-000003000000}"/>
    <cellStyle name="Postotak" xfId="1" builtinId="5"/>
  </cellStyles>
  <dxfs count="0"/>
  <tableStyles count="0" defaultTableStyle="TableStyleMedium9" defaultPivotStyle="PivotStyleLight16"/>
  <colors>
    <mruColors>
      <color rgb="FF95B3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52181</xdr:colOff>
      <xdr:row>0</xdr:row>
      <xdr:rowOff>219075</xdr:rowOff>
    </xdr:from>
    <xdr:to>
      <xdr:col>2</xdr:col>
      <xdr:colOff>61706</xdr:colOff>
      <xdr:row>2</xdr:row>
      <xdr:rowOff>123826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781" y="219075"/>
          <a:ext cx="619125" cy="438151"/>
        </a:xfrm>
        <a:prstGeom prst="rect">
          <a:avLst/>
        </a:prstGeom>
        <a:solidFill>
          <a:srgbClr val="FFFFFF"/>
        </a:solidFill>
      </xdr:spPr>
    </xdr:pic>
    <xdr:clientData/>
  </xdr:twoCellAnchor>
  <xdr:twoCellAnchor editAs="oneCell">
    <xdr:from>
      <xdr:col>2</xdr:col>
      <xdr:colOff>408333</xdr:colOff>
      <xdr:row>0</xdr:row>
      <xdr:rowOff>261730</xdr:rowOff>
    </xdr:from>
    <xdr:to>
      <xdr:col>4</xdr:col>
      <xdr:colOff>342487</xdr:colOff>
      <xdr:row>2</xdr:row>
      <xdr:rowOff>168137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7533" y="261730"/>
          <a:ext cx="1153354" cy="439807"/>
        </a:xfrm>
        <a:prstGeom prst="rect">
          <a:avLst/>
        </a:prstGeom>
        <a:noFill/>
        <a:ln>
          <a:noFill/>
        </a:ln>
      </xdr:spPr>
    </xdr:pic>
    <xdr:clientData/>
  </xdr:twoCellAnchor>
  <xdr:twoCellAnchor editAs="oneCell">
    <xdr:from>
      <xdr:col>5</xdr:col>
      <xdr:colOff>0</xdr:colOff>
      <xdr:row>1</xdr:row>
      <xdr:rowOff>24434</xdr:rowOff>
    </xdr:from>
    <xdr:to>
      <xdr:col>6</xdr:col>
      <xdr:colOff>171864</xdr:colOff>
      <xdr:row>2</xdr:row>
      <xdr:rowOff>168966</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291134"/>
          <a:ext cx="781464" cy="411232"/>
        </a:xfrm>
        <a:prstGeom prst="rect">
          <a:avLst/>
        </a:prstGeom>
        <a:solidFill>
          <a:srgbClr val="FFFFFF"/>
        </a:solidFill>
        <a:ln>
          <a:noFill/>
        </a:ln>
      </xdr:spPr>
    </xdr:pic>
    <xdr:clientData/>
  </xdr:twoCellAnchor>
  <xdr:twoCellAnchor editAs="oneCell">
    <xdr:from>
      <xdr:col>12</xdr:col>
      <xdr:colOff>306455</xdr:colOff>
      <xdr:row>0</xdr:row>
      <xdr:rowOff>0</xdr:rowOff>
    </xdr:from>
    <xdr:to>
      <xdr:col>13</xdr:col>
      <xdr:colOff>607559</xdr:colOff>
      <xdr:row>5</xdr:row>
      <xdr:rowOff>219470</xdr:rowOff>
    </xdr:to>
    <xdr:pic>
      <xdr:nvPicPr>
        <xdr:cNvPr id="6" name="Slika 5">
          <a:extLst>
            <a:ext uri="{FF2B5EF4-FFF2-40B4-BE49-F238E27FC236}">
              <a16:creationId xmlns:a16="http://schemas.microsoft.com/office/drawing/2014/main" id="{8ACAE350-6D35-479D-B3D3-CF4EC9827945}"/>
            </a:ext>
          </a:extLst>
        </xdr:cNvPr>
        <xdr:cNvPicPr>
          <a:picLocks noChangeAspect="1"/>
        </xdr:cNvPicPr>
      </xdr:nvPicPr>
      <xdr:blipFill>
        <a:blip xmlns:r="http://schemas.openxmlformats.org/officeDocument/2006/relationships" r:embed="rId4"/>
        <a:stretch>
          <a:fillRect/>
        </a:stretch>
      </xdr:blipFill>
      <xdr:spPr>
        <a:xfrm>
          <a:off x="7959585" y="0"/>
          <a:ext cx="938865" cy="15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663388</xdr:colOff>
      <xdr:row>0</xdr:row>
      <xdr:rowOff>0</xdr:rowOff>
    </xdr:from>
    <xdr:to>
      <xdr:col>18</xdr:col>
      <xdr:colOff>506655</xdr:colOff>
      <xdr:row>4</xdr:row>
      <xdr:rowOff>205714</xdr:rowOff>
    </xdr:to>
    <xdr:pic>
      <xdr:nvPicPr>
        <xdr:cNvPr id="3" name="Slika 2">
          <a:extLst>
            <a:ext uri="{FF2B5EF4-FFF2-40B4-BE49-F238E27FC236}">
              <a16:creationId xmlns:a16="http://schemas.microsoft.com/office/drawing/2014/main" id="{2902765C-BB87-4A18-9A24-B7E8E380A2B2}"/>
            </a:ext>
          </a:extLst>
        </xdr:cNvPr>
        <xdr:cNvPicPr/>
      </xdr:nvPicPr>
      <xdr:blipFill>
        <a:blip xmlns:r="http://schemas.openxmlformats.org/officeDocument/2006/relationships" r:embed="rId1"/>
        <a:stretch>
          <a:fillRect/>
        </a:stretch>
      </xdr:blipFill>
      <xdr:spPr>
        <a:xfrm>
          <a:off x="17189263" y="0"/>
          <a:ext cx="690992" cy="1129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127747</xdr:colOff>
      <xdr:row>0</xdr:row>
      <xdr:rowOff>0</xdr:rowOff>
    </xdr:from>
    <xdr:to>
      <xdr:col>12</xdr:col>
      <xdr:colOff>818739</xdr:colOff>
      <xdr:row>4</xdr:row>
      <xdr:rowOff>188745</xdr:rowOff>
    </xdr:to>
    <xdr:pic>
      <xdr:nvPicPr>
        <xdr:cNvPr id="2" name="Slika 1">
          <a:extLst>
            <a:ext uri="{FF2B5EF4-FFF2-40B4-BE49-F238E27FC236}">
              <a16:creationId xmlns:a16="http://schemas.microsoft.com/office/drawing/2014/main" id="{36A7F56C-6C44-4270-8D7E-3C98C20CADD4}"/>
            </a:ext>
          </a:extLst>
        </xdr:cNvPr>
        <xdr:cNvPicPr/>
      </xdr:nvPicPr>
      <xdr:blipFill>
        <a:blip xmlns:r="http://schemas.openxmlformats.org/officeDocument/2006/relationships" r:embed="rId1"/>
        <a:stretch>
          <a:fillRect/>
        </a:stretch>
      </xdr:blipFill>
      <xdr:spPr>
        <a:xfrm>
          <a:off x="12577482" y="0"/>
          <a:ext cx="690992" cy="1096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5</xdr:col>
      <xdr:colOff>814817</xdr:colOff>
      <xdr:row>4</xdr:row>
      <xdr:rowOff>158489</xdr:rowOff>
    </xdr:to>
    <xdr:pic>
      <xdr:nvPicPr>
        <xdr:cNvPr id="2" name="Slika 1">
          <a:extLst>
            <a:ext uri="{FF2B5EF4-FFF2-40B4-BE49-F238E27FC236}">
              <a16:creationId xmlns:a16="http://schemas.microsoft.com/office/drawing/2014/main" id="{9ACB8664-8246-42C6-8540-D6A4A3F1AE90}"/>
            </a:ext>
          </a:extLst>
        </xdr:cNvPr>
        <xdr:cNvPicPr/>
      </xdr:nvPicPr>
      <xdr:blipFill>
        <a:blip xmlns:r="http://schemas.openxmlformats.org/officeDocument/2006/relationships" r:embed="rId1"/>
        <a:stretch>
          <a:fillRect/>
        </a:stretch>
      </xdr:blipFill>
      <xdr:spPr>
        <a:xfrm>
          <a:off x="12201525" y="0"/>
          <a:ext cx="690992" cy="1110989"/>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17"/>
  <sheetViews>
    <sheetView zoomScaleNormal="100" zoomScaleSheetLayoutView="145" zoomScalePageLayoutView="115" workbookViewId="0">
      <selection activeCell="B10" sqref="B10:M13"/>
    </sheetView>
  </sheetViews>
  <sheetFormatPr defaultColWidth="9.140625" defaultRowHeight="21" customHeight="1" x14ac:dyDescent="0.2"/>
  <cols>
    <col min="1" max="16384" width="9.140625" style="1"/>
  </cols>
  <sheetData>
    <row r="1" spans="2:13" ht="21" customHeight="1" x14ac:dyDescent="0.2">
      <c r="F1" s="3"/>
      <c r="G1" s="3"/>
      <c r="H1" s="3"/>
      <c r="I1" s="3"/>
      <c r="K1" s="3"/>
      <c r="L1" s="3"/>
    </row>
    <row r="2" spans="2:13" ht="21" customHeight="1" x14ac:dyDescent="0.2">
      <c r="F2" s="3"/>
      <c r="G2" s="3"/>
      <c r="H2" s="3"/>
      <c r="I2" s="3"/>
      <c r="K2" s="3"/>
      <c r="L2" s="3"/>
    </row>
    <row r="3" spans="2:13" ht="21" customHeight="1" x14ac:dyDescent="0.2">
      <c r="B3" s="2" t="s">
        <v>18</v>
      </c>
      <c r="F3" s="3"/>
      <c r="G3" s="3"/>
      <c r="H3" s="3"/>
      <c r="I3" s="3"/>
      <c r="K3" s="3"/>
      <c r="L3" s="3"/>
    </row>
    <row r="4" spans="2:13" ht="21" customHeight="1" x14ac:dyDescent="0.2">
      <c r="F4" s="3"/>
      <c r="G4" s="3"/>
      <c r="H4" s="3"/>
      <c r="I4" s="3"/>
    </row>
    <row r="5" spans="2:13" ht="21" customHeight="1" x14ac:dyDescent="0.2">
      <c r="F5" s="3"/>
      <c r="G5" s="3"/>
      <c r="H5" s="3"/>
      <c r="I5" s="3"/>
    </row>
    <row r="6" spans="2:13" ht="21" customHeight="1" x14ac:dyDescent="0.2">
      <c r="B6" s="142"/>
      <c r="C6" s="251" t="s">
        <v>190</v>
      </c>
      <c r="D6" s="251"/>
      <c r="E6" s="251"/>
      <c r="F6" s="251"/>
      <c r="G6" s="251"/>
      <c r="H6" s="251"/>
      <c r="I6" s="251"/>
      <c r="J6" s="251"/>
      <c r="K6" s="251"/>
      <c r="L6" s="251"/>
      <c r="M6" s="142"/>
    </row>
    <row r="7" spans="2:13" ht="21" customHeight="1" x14ac:dyDescent="0.2">
      <c r="B7" s="142"/>
      <c r="C7" s="251"/>
      <c r="D7" s="251"/>
      <c r="E7" s="251"/>
      <c r="F7" s="251"/>
      <c r="G7" s="251"/>
      <c r="H7" s="251"/>
      <c r="I7" s="251"/>
      <c r="J7" s="251"/>
      <c r="K7" s="251"/>
      <c r="L7" s="251"/>
      <c r="M7" s="143"/>
    </row>
    <row r="8" spans="2:13" ht="21" customHeight="1" x14ac:dyDescent="0.2">
      <c r="B8" s="143"/>
      <c r="C8" s="251"/>
      <c r="D8" s="251"/>
      <c r="E8" s="251"/>
      <c r="F8" s="251"/>
      <c r="G8" s="251"/>
      <c r="H8" s="251"/>
      <c r="I8" s="251"/>
      <c r="J8" s="251"/>
      <c r="K8" s="251"/>
      <c r="L8" s="251"/>
      <c r="M8" s="143"/>
    </row>
    <row r="9" spans="2:13" ht="21" customHeight="1" x14ac:dyDescent="0.2">
      <c r="B9" s="143"/>
      <c r="C9" s="143"/>
      <c r="D9" s="143"/>
      <c r="E9" s="143"/>
      <c r="F9" s="143"/>
      <c r="G9" s="143"/>
      <c r="H9" s="143"/>
      <c r="I9" s="143"/>
      <c r="J9" s="143"/>
      <c r="K9" s="143"/>
      <c r="L9" s="143"/>
      <c r="M9" s="143"/>
    </row>
    <row r="10" spans="2:13" ht="21" customHeight="1" x14ac:dyDescent="0.2">
      <c r="B10" s="252" t="s">
        <v>191</v>
      </c>
      <c r="C10" s="252"/>
      <c r="D10" s="252"/>
      <c r="E10" s="252"/>
      <c r="F10" s="252"/>
      <c r="G10" s="252"/>
      <c r="H10" s="252"/>
      <c r="I10" s="252"/>
      <c r="J10" s="252"/>
      <c r="K10" s="252"/>
      <c r="L10" s="252"/>
      <c r="M10" s="252"/>
    </row>
    <row r="11" spans="2:13" ht="21" customHeight="1" x14ac:dyDescent="0.2">
      <c r="B11" s="252"/>
      <c r="C11" s="252"/>
      <c r="D11" s="252"/>
      <c r="E11" s="252"/>
      <c r="F11" s="252"/>
      <c r="G11" s="252"/>
      <c r="H11" s="252"/>
      <c r="I11" s="252"/>
      <c r="J11" s="252"/>
      <c r="K11" s="252"/>
      <c r="L11" s="252"/>
      <c r="M11" s="252"/>
    </row>
    <row r="12" spans="2:13" ht="21" customHeight="1" x14ac:dyDescent="0.2">
      <c r="B12" s="252"/>
      <c r="C12" s="252"/>
      <c r="D12" s="252"/>
      <c r="E12" s="252"/>
      <c r="F12" s="252"/>
      <c r="G12" s="252"/>
      <c r="H12" s="252"/>
      <c r="I12" s="252"/>
      <c r="J12" s="252"/>
      <c r="K12" s="252"/>
      <c r="L12" s="252"/>
      <c r="M12" s="252"/>
    </row>
    <row r="13" spans="2:13" ht="21" customHeight="1" x14ac:dyDescent="0.2">
      <c r="B13" s="252"/>
      <c r="C13" s="252"/>
      <c r="D13" s="252"/>
      <c r="E13" s="252"/>
      <c r="F13" s="252"/>
      <c r="G13" s="252"/>
      <c r="H13" s="252"/>
      <c r="I13" s="252"/>
      <c r="J13" s="252"/>
      <c r="K13" s="252"/>
      <c r="L13" s="252"/>
      <c r="M13" s="252"/>
    </row>
    <row r="14" spans="2:13" ht="21" customHeight="1" x14ac:dyDescent="0.2">
      <c r="B14" s="144"/>
      <c r="C14" s="144"/>
      <c r="D14" s="144"/>
      <c r="E14" s="145"/>
      <c r="F14" s="145"/>
      <c r="G14" s="145"/>
      <c r="H14" s="145"/>
      <c r="I14" s="145"/>
      <c r="J14" s="145"/>
      <c r="K14" s="144"/>
      <c r="L14" s="144"/>
      <c r="M14" s="144"/>
    </row>
    <row r="15" spans="2:13" ht="21" customHeight="1" x14ac:dyDescent="0.2">
      <c r="B15" s="144"/>
      <c r="C15" s="144"/>
      <c r="D15" s="144"/>
      <c r="E15" s="144"/>
      <c r="F15" s="144"/>
      <c r="G15" s="144"/>
      <c r="H15" s="144"/>
      <c r="I15" s="144"/>
      <c r="J15" s="144"/>
      <c r="K15" s="144"/>
      <c r="L15" s="144"/>
      <c r="M15" s="144"/>
    </row>
    <row r="16" spans="2:13" ht="21" customHeight="1" x14ac:dyDescent="0.2">
      <c r="B16" s="144"/>
      <c r="C16" s="144"/>
      <c r="D16" s="144"/>
      <c r="E16" s="253" t="s">
        <v>128</v>
      </c>
      <c r="F16" s="253"/>
      <c r="G16" s="253"/>
      <c r="H16" s="253"/>
      <c r="I16" s="253"/>
      <c r="J16" s="253"/>
      <c r="K16" s="144"/>
      <c r="L16" s="144"/>
      <c r="M16" s="144"/>
    </row>
    <row r="17" spans="2:13" ht="21" customHeight="1" x14ac:dyDescent="0.2">
      <c r="B17" s="144"/>
      <c r="C17" s="144"/>
      <c r="D17" s="144"/>
      <c r="E17" s="253"/>
      <c r="F17" s="253"/>
      <c r="G17" s="253"/>
      <c r="H17" s="253"/>
      <c r="I17" s="253"/>
      <c r="J17" s="253"/>
      <c r="K17" s="144"/>
      <c r="L17" s="144"/>
      <c r="M17" s="144"/>
    </row>
  </sheetData>
  <mergeCells count="3">
    <mergeCell ref="C6:L8"/>
    <mergeCell ref="B10:M13"/>
    <mergeCell ref="E16:J1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40"/>
  <sheetViews>
    <sheetView topLeftCell="A26" zoomScale="175" zoomScaleNormal="175" workbookViewId="0">
      <selection activeCell="A40" sqref="A40"/>
    </sheetView>
  </sheetViews>
  <sheetFormatPr defaultRowHeight="12.75" x14ac:dyDescent="0.2"/>
  <cols>
    <col min="1" max="1" width="132.140625" style="58" customWidth="1"/>
    <col min="2" max="244" width="9.140625" style="176"/>
    <col min="245" max="245" width="70.7109375" style="176" customWidth="1"/>
    <col min="246" max="500" width="9.140625" style="176"/>
    <col min="501" max="501" width="70.7109375" style="176" customWidth="1"/>
    <col min="502" max="756" width="9.140625" style="176"/>
    <col min="757" max="757" width="70.7109375" style="176" customWidth="1"/>
    <col min="758" max="1012" width="9.140625" style="176"/>
    <col min="1013" max="1013" width="70.7109375" style="176" customWidth="1"/>
    <col min="1014" max="1268" width="9.140625" style="176"/>
    <col min="1269" max="1269" width="70.7109375" style="176" customWidth="1"/>
    <col min="1270" max="1524" width="9.140625" style="176"/>
    <col min="1525" max="1525" width="70.7109375" style="176" customWidth="1"/>
    <col min="1526" max="1780" width="9.140625" style="176"/>
    <col min="1781" max="1781" width="70.7109375" style="176" customWidth="1"/>
    <col min="1782" max="2036" width="9.140625" style="176"/>
    <col min="2037" max="2037" width="70.7109375" style="176" customWidth="1"/>
    <col min="2038" max="2292" width="9.140625" style="176"/>
    <col min="2293" max="2293" width="70.7109375" style="176" customWidth="1"/>
    <col min="2294" max="2548" width="9.140625" style="176"/>
    <col min="2549" max="2549" width="70.7109375" style="176" customWidth="1"/>
    <col min="2550" max="2804" width="9.140625" style="176"/>
    <col min="2805" max="2805" width="70.7109375" style="176" customWidth="1"/>
    <col min="2806" max="3060" width="9.140625" style="176"/>
    <col min="3061" max="3061" width="70.7109375" style="176" customWidth="1"/>
    <col min="3062" max="3316" width="9.140625" style="176"/>
    <col min="3317" max="3317" width="70.7109375" style="176" customWidth="1"/>
    <col min="3318" max="3572" width="9.140625" style="176"/>
    <col min="3573" max="3573" width="70.7109375" style="176" customWidth="1"/>
    <col min="3574" max="3828" width="9.140625" style="176"/>
    <col min="3829" max="3829" width="70.7109375" style="176" customWidth="1"/>
    <col min="3830" max="4084" width="9.140625" style="176"/>
    <col min="4085" max="4085" width="70.7109375" style="176" customWidth="1"/>
    <col min="4086" max="4340" width="9.140625" style="176"/>
    <col min="4341" max="4341" width="70.7109375" style="176" customWidth="1"/>
    <col min="4342" max="4596" width="9.140625" style="176"/>
    <col min="4597" max="4597" width="70.7109375" style="176" customWidth="1"/>
    <col min="4598" max="4852" width="9.140625" style="176"/>
    <col min="4853" max="4853" width="70.7109375" style="176" customWidth="1"/>
    <col min="4854" max="5108" width="9.140625" style="176"/>
    <col min="5109" max="5109" width="70.7109375" style="176" customWidth="1"/>
    <col min="5110" max="5364" width="9.140625" style="176"/>
    <col min="5365" max="5365" width="70.7109375" style="176" customWidth="1"/>
    <col min="5366" max="5620" width="9.140625" style="176"/>
    <col min="5621" max="5621" width="70.7109375" style="176" customWidth="1"/>
    <col min="5622" max="5876" width="9.140625" style="176"/>
    <col min="5877" max="5877" width="70.7109375" style="176" customWidth="1"/>
    <col min="5878" max="6132" width="9.140625" style="176"/>
    <col min="6133" max="6133" width="70.7109375" style="176" customWidth="1"/>
    <col min="6134" max="6388" width="9.140625" style="176"/>
    <col min="6389" max="6389" width="70.7109375" style="176" customWidth="1"/>
    <col min="6390" max="6644" width="9.140625" style="176"/>
    <col min="6645" max="6645" width="70.7109375" style="176" customWidth="1"/>
    <col min="6646" max="6900" width="9.140625" style="176"/>
    <col min="6901" max="6901" width="70.7109375" style="176" customWidth="1"/>
    <col min="6902" max="7156" width="9.140625" style="176"/>
    <col min="7157" max="7157" width="70.7109375" style="176" customWidth="1"/>
    <col min="7158" max="7412" width="9.140625" style="176"/>
    <col min="7413" max="7413" width="70.7109375" style="176" customWidth="1"/>
    <col min="7414" max="7668" width="9.140625" style="176"/>
    <col min="7669" max="7669" width="70.7109375" style="176" customWidth="1"/>
    <col min="7670" max="7924" width="9.140625" style="176"/>
    <col min="7925" max="7925" width="70.7109375" style="176" customWidth="1"/>
    <col min="7926" max="8180" width="9.140625" style="176"/>
    <col min="8181" max="8181" width="70.7109375" style="176" customWidth="1"/>
    <col min="8182" max="8436" width="9.140625" style="176"/>
    <col min="8437" max="8437" width="70.7109375" style="176" customWidth="1"/>
    <col min="8438" max="8692" width="9.140625" style="176"/>
    <col min="8693" max="8693" width="70.7109375" style="176" customWidth="1"/>
    <col min="8694" max="8948" width="9.140625" style="176"/>
    <col min="8949" max="8949" width="70.7109375" style="176" customWidth="1"/>
    <col min="8950" max="9204" width="9.140625" style="176"/>
    <col min="9205" max="9205" width="70.7109375" style="176" customWidth="1"/>
    <col min="9206" max="9460" width="9.140625" style="176"/>
    <col min="9461" max="9461" width="70.7109375" style="176" customWidth="1"/>
    <col min="9462" max="9716" width="9.140625" style="176"/>
    <col min="9717" max="9717" width="70.7109375" style="176" customWidth="1"/>
    <col min="9718" max="9972" width="9.140625" style="176"/>
    <col min="9973" max="9973" width="70.7109375" style="176" customWidth="1"/>
    <col min="9974" max="10228" width="9.140625" style="176"/>
    <col min="10229" max="10229" width="70.7109375" style="176" customWidth="1"/>
    <col min="10230" max="10484" width="9.140625" style="176"/>
    <col min="10485" max="10485" width="70.7109375" style="176" customWidth="1"/>
    <col min="10486" max="10740" width="9.140625" style="176"/>
    <col min="10741" max="10741" width="70.7109375" style="176" customWidth="1"/>
    <col min="10742" max="10996" width="9.140625" style="176"/>
    <col min="10997" max="10997" width="70.7109375" style="176" customWidth="1"/>
    <col min="10998" max="11252" width="9.140625" style="176"/>
    <col min="11253" max="11253" width="70.7109375" style="176" customWidth="1"/>
    <col min="11254" max="11508" width="9.140625" style="176"/>
    <col min="11509" max="11509" width="70.7109375" style="176" customWidth="1"/>
    <col min="11510" max="11764" width="9.140625" style="176"/>
    <col min="11765" max="11765" width="70.7109375" style="176" customWidth="1"/>
    <col min="11766" max="12020" width="9.140625" style="176"/>
    <col min="12021" max="12021" width="70.7109375" style="176" customWidth="1"/>
    <col min="12022" max="12276" width="9.140625" style="176"/>
    <col min="12277" max="12277" width="70.7109375" style="176" customWidth="1"/>
    <col min="12278" max="12532" width="9.140625" style="176"/>
    <col min="12533" max="12533" width="70.7109375" style="176" customWidth="1"/>
    <col min="12534" max="12788" width="9.140625" style="176"/>
    <col min="12789" max="12789" width="70.7109375" style="176" customWidth="1"/>
    <col min="12790" max="13044" width="9.140625" style="176"/>
    <col min="13045" max="13045" width="70.7109375" style="176" customWidth="1"/>
    <col min="13046" max="13300" width="9.140625" style="176"/>
    <col min="13301" max="13301" width="70.7109375" style="176" customWidth="1"/>
    <col min="13302" max="13556" width="9.140625" style="176"/>
    <col min="13557" max="13557" width="70.7109375" style="176" customWidth="1"/>
    <col min="13558" max="13812" width="9.140625" style="176"/>
    <col min="13813" max="13813" width="70.7109375" style="176" customWidth="1"/>
    <col min="13814" max="14068" width="9.140625" style="176"/>
    <col min="14069" max="14069" width="70.7109375" style="176" customWidth="1"/>
    <col min="14070" max="14324" width="9.140625" style="176"/>
    <col min="14325" max="14325" width="70.7109375" style="176" customWidth="1"/>
    <col min="14326" max="14580" width="9.140625" style="176"/>
    <col min="14581" max="14581" width="70.7109375" style="176" customWidth="1"/>
    <col min="14582" max="14836" width="9.140625" style="176"/>
    <col min="14837" max="14837" width="70.7109375" style="176" customWidth="1"/>
    <col min="14838" max="15092" width="9.140625" style="176"/>
    <col min="15093" max="15093" width="70.7109375" style="176" customWidth="1"/>
    <col min="15094" max="15348" width="9.140625" style="176"/>
    <col min="15349" max="15349" width="70.7109375" style="176" customWidth="1"/>
    <col min="15350" max="15604" width="9.140625" style="176"/>
    <col min="15605" max="15605" width="70.7109375" style="176" customWidth="1"/>
    <col min="15606" max="15860" width="9.140625" style="176"/>
    <col min="15861" max="15861" width="70.7109375" style="176" customWidth="1"/>
    <col min="15862" max="16116" width="9.140625" style="176"/>
    <col min="16117" max="16117" width="70.7109375" style="176" customWidth="1"/>
    <col min="16118" max="16384" width="9.140625" style="176"/>
  </cols>
  <sheetData>
    <row r="1" spans="1:1" ht="13.5" thickBot="1" x14ac:dyDescent="0.25">
      <c r="A1" s="57" t="s">
        <v>2</v>
      </c>
    </row>
    <row r="2" spans="1:1" x14ac:dyDescent="0.2">
      <c r="A2" s="59" t="s">
        <v>168</v>
      </c>
    </row>
    <row r="3" spans="1:1" x14ac:dyDescent="0.2">
      <c r="A3" s="59" t="s">
        <v>74</v>
      </c>
    </row>
    <row r="4" spans="1:1" ht="25.5" x14ac:dyDescent="0.2">
      <c r="A4" s="59" t="s">
        <v>169</v>
      </c>
    </row>
    <row r="5" spans="1:1" ht="25.5" x14ac:dyDescent="0.2">
      <c r="A5" s="59" t="s">
        <v>170</v>
      </c>
    </row>
    <row r="6" spans="1:1" ht="25.5" x14ac:dyDescent="0.2">
      <c r="A6" s="59" t="s">
        <v>171</v>
      </c>
    </row>
    <row r="7" spans="1:1" ht="25.5" x14ac:dyDescent="0.2">
      <c r="A7" s="60" t="s">
        <v>68</v>
      </c>
    </row>
    <row r="8" spans="1:1" ht="25.5" x14ac:dyDescent="0.2">
      <c r="A8" s="60" t="s">
        <v>192</v>
      </c>
    </row>
    <row r="9" spans="1:1" x14ac:dyDescent="0.2">
      <c r="A9" s="61" t="s">
        <v>69</v>
      </c>
    </row>
    <row r="10" spans="1:1" x14ac:dyDescent="0.2">
      <c r="A10" s="60" t="s">
        <v>70</v>
      </c>
    </row>
    <row r="11" spans="1:1" ht="26.25" thickBot="1" x14ac:dyDescent="0.25">
      <c r="A11" s="62" t="s">
        <v>71</v>
      </c>
    </row>
    <row r="12" spans="1:1" x14ac:dyDescent="0.2">
      <c r="A12" s="91"/>
    </row>
    <row r="13" spans="1:1" ht="13.5" thickBot="1" x14ac:dyDescent="0.25">
      <c r="A13" s="63"/>
    </row>
    <row r="14" spans="1:1" ht="13.5" thickBot="1" x14ac:dyDescent="0.25">
      <c r="A14" s="64" t="s">
        <v>172</v>
      </c>
    </row>
    <row r="15" spans="1:1" x14ac:dyDescent="0.2">
      <c r="A15" s="65" t="s">
        <v>72</v>
      </c>
    </row>
    <row r="16" spans="1:1" x14ac:dyDescent="0.2">
      <c r="A16" s="65" t="s">
        <v>143</v>
      </c>
    </row>
    <row r="17" spans="1:1" x14ac:dyDescent="0.2">
      <c r="A17" s="65" t="s">
        <v>175</v>
      </c>
    </row>
    <row r="18" spans="1:1" x14ac:dyDescent="0.2">
      <c r="A18" s="65" t="s">
        <v>176</v>
      </c>
    </row>
    <row r="19" spans="1:1" ht="25.5" x14ac:dyDescent="0.2">
      <c r="A19" s="65" t="s">
        <v>216</v>
      </c>
    </row>
    <row r="20" spans="1:1" x14ac:dyDescent="0.2">
      <c r="A20" s="232" t="s">
        <v>177</v>
      </c>
    </row>
    <row r="21" spans="1:1" ht="25.5" x14ac:dyDescent="0.2">
      <c r="A21" s="65" t="s">
        <v>178</v>
      </c>
    </row>
    <row r="22" spans="1:1" x14ac:dyDescent="0.2">
      <c r="A22" s="65" t="s">
        <v>217</v>
      </c>
    </row>
    <row r="23" spans="1:1" ht="38.25" x14ac:dyDescent="0.2">
      <c r="A23" s="65" t="s">
        <v>179</v>
      </c>
    </row>
    <row r="24" spans="1:1" ht="63.75" x14ac:dyDescent="0.2">
      <c r="A24" s="65" t="s">
        <v>180</v>
      </c>
    </row>
    <row r="25" spans="1:1" ht="38.25" x14ac:dyDescent="0.2">
      <c r="A25" s="65" t="s">
        <v>181</v>
      </c>
    </row>
    <row r="26" spans="1:1" x14ac:dyDescent="0.2">
      <c r="A26" s="65" t="s">
        <v>156</v>
      </c>
    </row>
    <row r="27" spans="1:1" x14ac:dyDescent="0.2">
      <c r="A27" s="65" t="s">
        <v>218</v>
      </c>
    </row>
    <row r="28" spans="1:1" ht="13.5" thickBot="1" x14ac:dyDescent="0.25">
      <c r="A28" s="66" t="s">
        <v>157</v>
      </c>
    </row>
    <row r="29" spans="1:1" x14ac:dyDescent="0.2">
      <c r="A29" s="69"/>
    </row>
    <row r="30" spans="1:1" ht="13.5" thickBot="1" x14ac:dyDescent="0.25"/>
    <row r="31" spans="1:1" ht="13.5" thickBot="1" x14ac:dyDescent="0.25">
      <c r="A31" s="64" t="s">
        <v>147</v>
      </c>
    </row>
    <row r="32" spans="1:1" x14ac:dyDescent="0.2">
      <c r="A32" s="67" t="s">
        <v>73</v>
      </c>
    </row>
    <row r="33" spans="1:1" ht="13.5" thickBot="1" x14ac:dyDescent="0.25">
      <c r="A33" s="68" t="s">
        <v>221</v>
      </c>
    </row>
    <row r="34" spans="1:1" ht="13.5" thickBot="1" x14ac:dyDescent="0.25">
      <c r="A34" s="188"/>
    </row>
    <row r="35" spans="1:1" ht="13.5" thickBot="1" x14ac:dyDescent="0.25">
      <c r="A35" s="64" t="s">
        <v>148</v>
      </c>
    </row>
    <row r="36" spans="1:1" ht="25.5" x14ac:dyDescent="0.2">
      <c r="A36" s="190" t="s">
        <v>174</v>
      </c>
    </row>
    <row r="37" spans="1:1" ht="26.25" thickBot="1" x14ac:dyDescent="0.25">
      <c r="A37" s="68" t="s">
        <v>185</v>
      </c>
    </row>
    <row r="38" spans="1:1" x14ac:dyDescent="0.2">
      <c r="A38" s="188"/>
    </row>
    <row r="40" spans="1:1" ht="25.5" x14ac:dyDescent="0.2">
      <c r="A40" s="141" t="s">
        <v>186</v>
      </c>
    </row>
  </sheetData>
  <pageMargins left="0.23622047244094491" right="0.23622047244094491"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9"/>
  <sheetViews>
    <sheetView zoomScale="85" zoomScaleNormal="85" workbookViewId="0">
      <selection activeCell="I70" sqref="I70"/>
    </sheetView>
  </sheetViews>
  <sheetFormatPr defaultColWidth="8.85546875" defaultRowHeight="12.75" x14ac:dyDescent="0.2"/>
  <cols>
    <col min="1" max="1" width="8.85546875" style="34"/>
    <col min="2" max="2" width="14.140625" style="25" bestFit="1" customWidth="1"/>
    <col min="3" max="3" width="35.28515625" style="169" bestFit="1" customWidth="1"/>
    <col min="4" max="4" width="18.7109375" style="25" customWidth="1"/>
    <col min="5" max="5" width="16.7109375" style="25" customWidth="1"/>
    <col min="6" max="6" width="16.42578125" style="25" customWidth="1"/>
    <col min="7" max="7" width="18.7109375" style="25" customWidth="1"/>
    <col min="8" max="8" width="12.7109375" style="25" customWidth="1"/>
    <col min="9" max="9" width="8.28515625" style="25" bestFit="1" customWidth="1"/>
    <col min="10" max="10" width="14.85546875" style="25" customWidth="1"/>
    <col min="11" max="11" width="10.42578125" style="25" customWidth="1"/>
    <col min="12" max="12" width="10" style="25" bestFit="1" customWidth="1"/>
    <col min="13" max="15" width="12.7109375" style="25" customWidth="1"/>
    <col min="16" max="16" width="11.28515625" style="25" bestFit="1" customWidth="1"/>
    <col min="17" max="17" width="14" style="35" customWidth="1"/>
    <col min="18" max="18" width="12.7109375" style="25" customWidth="1"/>
    <col min="19" max="19" width="15.85546875" style="25" customWidth="1"/>
    <col min="20" max="20" width="25.28515625" style="25" customWidth="1"/>
    <col min="21" max="21" width="8.85546875" style="25"/>
    <col min="22" max="22" width="8.85546875" style="25" hidden="1" customWidth="1"/>
    <col min="23" max="16384" width="8.85546875" style="25"/>
  </cols>
  <sheetData>
    <row r="1" spans="1:19" ht="18.75" thickBot="1" x14ac:dyDescent="0.3">
      <c r="A1" s="146" t="s">
        <v>173</v>
      </c>
      <c r="B1" s="147"/>
      <c r="C1" s="168"/>
      <c r="D1" s="147"/>
      <c r="E1" s="147"/>
      <c r="F1" s="147"/>
      <c r="G1" s="147"/>
      <c r="H1" s="147"/>
      <c r="I1" s="147"/>
      <c r="J1" s="147"/>
      <c r="K1" s="147"/>
    </row>
    <row r="2" spans="1:19" ht="18" x14ac:dyDescent="0.25">
      <c r="A2" s="148" t="s">
        <v>5</v>
      </c>
      <c r="B2" s="149"/>
      <c r="C2" s="259"/>
      <c r="D2" s="259"/>
      <c r="E2" s="259"/>
      <c r="F2" s="259"/>
      <c r="G2" s="259"/>
      <c r="H2" s="259"/>
      <c r="I2" s="259"/>
      <c r="J2" s="259"/>
      <c r="K2" s="260"/>
    </row>
    <row r="3" spans="1:19" ht="18" x14ac:dyDescent="0.25">
      <c r="A3" s="150" t="s">
        <v>6</v>
      </c>
      <c r="B3" s="151"/>
      <c r="C3" s="261"/>
      <c r="D3" s="262"/>
      <c r="E3" s="262"/>
      <c r="F3" s="262"/>
      <c r="G3" s="262"/>
      <c r="H3" s="262"/>
      <c r="I3" s="262"/>
      <c r="J3" s="262"/>
      <c r="K3" s="263"/>
    </row>
    <row r="4" spans="1:19" ht="18" x14ac:dyDescent="0.25">
      <c r="A4" s="208" t="s">
        <v>163</v>
      </c>
      <c r="B4" s="209"/>
      <c r="C4" s="261"/>
      <c r="D4" s="262"/>
      <c r="E4" s="262"/>
      <c r="F4" s="262"/>
      <c r="G4" s="262"/>
      <c r="H4" s="262"/>
      <c r="I4" s="262"/>
      <c r="J4" s="262"/>
      <c r="K4" s="263"/>
    </row>
    <row r="5" spans="1:19" ht="18.75" thickBot="1" x14ac:dyDescent="0.3">
      <c r="A5" s="152" t="s">
        <v>164</v>
      </c>
      <c r="B5" s="153"/>
      <c r="C5" s="254"/>
      <c r="D5" s="254"/>
      <c r="E5" s="254"/>
      <c r="F5" s="254"/>
      <c r="G5" s="254"/>
      <c r="H5" s="254"/>
      <c r="I5" s="254"/>
      <c r="J5" s="254"/>
      <c r="K5" s="255"/>
    </row>
    <row r="6" spans="1:19" ht="18" x14ac:dyDescent="0.25">
      <c r="A6" s="146"/>
    </row>
    <row r="7" spans="1:19" ht="26.45" customHeight="1" x14ac:dyDescent="0.25">
      <c r="A7" s="160" t="s">
        <v>77</v>
      </c>
      <c r="B7" s="161"/>
      <c r="C7" s="170"/>
      <c r="D7" s="161"/>
      <c r="E7" s="161"/>
      <c r="F7" s="161"/>
      <c r="G7" s="161"/>
      <c r="H7" s="161"/>
      <c r="I7" s="162"/>
      <c r="J7" s="256" t="s">
        <v>28</v>
      </c>
      <c r="K7" s="257"/>
      <c r="L7" s="257"/>
      <c r="M7" s="257"/>
      <c r="N7" s="257"/>
      <c r="O7" s="257"/>
      <c r="P7" s="257"/>
      <c r="Q7" s="257"/>
      <c r="R7" s="257"/>
      <c r="S7" s="258"/>
    </row>
    <row r="8" spans="1:19" s="43" customFormat="1" ht="89.25" x14ac:dyDescent="0.2">
      <c r="A8" s="39"/>
      <c r="B8" s="40" t="s">
        <v>4</v>
      </c>
      <c r="C8" s="40" t="s">
        <v>19</v>
      </c>
      <c r="D8" s="40" t="s">
        <v>10</v>
      </c>
      <c r="E8" s="40" t="s">
        <v>199</v>
      </c>
      <c r="F8" s="40" t="s">
        <v>161</v>
      </c>
      <c r="G8" s="80" t="s">
        <v>149</v>
      </c>
      <c r="H8" s="40" t="s">
        <v>12</v>
      </c>
      <c r="I8" s="40" t="s">
        <v>13</v>
      </c>
      <c r="J8" s="40" t="s">
        <v>210</v>
      </c>
      <c r="K8" s="40" t="s">
        <v>150</v>
      </c>
      <c r="L8" s="41" t="s">
        <v>14</v>
      </c>
      <c r="M8" s="41" t="s">
        <v>15</v>
      </c>
      <c r="N8" s="41" t="s">
        <v>11</v>
      </c>
      <c r="O8" s="41" t="s">
        <v>1</v>
      </c>
      <c r="P8" s="42" t="s">
        <v>17</v>
      </c>
      <c r="Q8" s="41" t="s">
        <v>86</v>
      </c>
      <c r="R8" s="41" t="s">
        <v>16</v>
      </c>
      <c r="S8" s="41" t="s">
        <v>146</v>
      </c>
    </row>
    <row r="9" spans="1:19" x14ac:dyDescent="0.2">
      <c r="A9" s="264" t="s">
        <v>78</v>
      </c>
      <c r="B9" s="264" t="s">
        <v>7</v>
      </c>
      <c r="C9" s="171"/>
      <c r="D9" s="45"/>
      <c r="E9" s="45"/>
      <c r="F9" s="45"/>
      <c r="G9" s="70"/>
      <c r="H9" s="46">
        <v>1</v>
      </c>
      <c r="I9" s="46">
        <v>1</v>
      </c>
      <c r="J9" s="47">
        <v>20000</v>
      </c>
      <c r="K9" s="205">
        <v>0.25</v>
      </c>
      <c r="L9" s="48">
        <f>I9*J9*(1+K9)</f>
        <v>25000</v>
      </c>
      <c r="M9" s="48">
        <f>I9*J9*K9</f>
        <v>5000</v>
      </c>
      <c r="N9" s="48">
        <f>L9-M9</f>
        <v>20000</v>
      </c>
      <c r="O9" s="48">
        <f>L9</f>
        <v>25000</v>
      </c>
      <c r="P9" s="49">
        <v>1</v>
      </c>
      <c r="Q9" s="48">
        <f>(O9*P9)</f>
        <v>25000</v>
      </c>
      <c r="R9" s="48">
        <f t="shared" ref="R9:R23" si="0">L9-Q9</f>
        <v>0</v>
      </c>
      <c r="S9" s="46"/>
    </row>
    <row r="10" spans="1:19" x14ac:dyDescent="0.2">
      <c r="A10" s="264"/>
      <c r="B10" s="264"/>
      <c r="C10" s="171"/>
      <c r="D10" s="45"/>
      <c r="E10" s="45"/>
      <c r="F10" s="45"/>
      <c r="G10" s="70"/>
      <c r="H10" s="46">
        <v>1</v>
      </c>
      <c r="I10" s="46">
        <v>1</v>
      </c>
      <c r="J10" s="47">
        <v>20000</v>
      </c>
      <c r="K10" s="205">
        <v>0.25</v>
      </c>
      <c r="L10" s="48">
        <f t="shared" ref="L10:L19" si="1">I10*J10*(1+K10)</f>
        <v>25000</v>
      </c>
      <c r="M10" s="48">
        <f t="shared" ref="M10:M19" si="2">I10*J10*K10</f>
        <v>5000</v>
      </c>
      <c r="N10" s="48">
        <f t="shared" ref="N10:N19" si="3">L10-M10</f>
        <v>20000</v>
      </c>
      <c r="O10" s="48">
        <f t="shared" ref="O10:O23" si="4">L10</f>
        <v>25000</v>
      </c>
      <c r="P10" s="49">
        <v>1</v>
      </c>
      <c r="Q10" s="48">
        <f t="shared" ref="Q10:Q20" si="5">(O10*P10)</f>
        <v>25000</v>
      </c>
      <c r="R10" s="48">
        <f t="shared" si="0"/>
        <v>0</v>
      </c>
      <c r="S10" s="46"/>
    </row>
    <row r="11" spans="1:19" x14ac:dyDescent="0.2">
      <c r="A11" s="264"/>
      <c r="B11" s="264"/>
      <c r="C11" s="171"/>
      <c r="D11" s="45"/>
      <c r="E11" s="45"/>
      <c r="F11" s="45"/>
      <c r="G11" s="70"/>
      <c r="H11" s="46">
        <v>1</v>
      </c>
      <c r="I11" s="46">
        <v>1</v>
      </c>
      <c r="J11" s="47">
        <v>20000</v>
      </c>
      <c r="K11" s="205">
        <v>0.25</v>
      </c>
      <c r="L11" s="48">
        <f t="shared" si="1"/>
        <v>25000</v>
      </c>
      <c r="M11" s="48">
        <f t="shared" si="2"/>
        <v>5000</v>
      </c>
      <c r="N11" s="48">
        <f t="shared" si="3"/>
        <v>20000</v>
      </c>
      <c r="O11" s="48">
        <f t="shared" si="4"/>
        <v>25000</v>
      </c>
      <c r="P11" s="49">
        <v>1</v>
      </c>
      <c r="Q11" s="48">
        <f t="shared" si="5"/>
        <v>25000</v>
      </c>
      <c r="R11" s="48">
        <f t="shared" si="0"/>
        <v>0</v>
      </c>
      <c r="S11" s="46"/>
    </row>
    <row r="12" spans="1:19" x14ac:dyDescent="0.2">
      <c r="A12" s="264"/>
      <c r="B12" s="264"/>
      <c r="C12" s="171"/>
      <c r="D12" s="45"/>
      <c r="E12" s="45"/>
      <c r="F12" s="45"/>
      <c r="G12" s="70"/>
      <c r="H12" s="46">
        <v>1</v>
      </c>
      <c r="I12" s="46">
        <v>1</v>
      </c>
      <c r="J12" s="47">
        <v>20000</v>
      </c>
      <c r="K12" s="205">
        <v>0.25</v>
      </c>
      <c r="L12" s="48">
        <f t="shared" si="1"/>
        <v>25000</v>
      </c>
      <c r="M12" s="48">
        <f t="shared" si="2"/>
        <v>5000</v>
      </c>
      <c r="N12" s="48">
        <f t="shared" si="3"/>
        <v>20000</v>
      </c>
      <c r="O12" s="48">
        <f t="shared" si="4"/>
        <v>25000</v>
      </c>
      <c r="P12" s="49">
        <v>1</v>
      </c>
      <c r="Q12" s="48">
        <f t="shared" si="5"/>
        <v>25000</v>
      </c>
      <c r="R12" s="48">
        <f t="shared" si="0"/>
        <v>0</v>
      </c>
      <c r="S12" s="46"/>
    </row>
    <row r="13" spans="1:19" x14ac:dyDescent="0.2">
      <c r="A13" s="264"/>
      <c r="B13" s="264"/>
      <c r="C13" s="171"/>
      <c r="D13" s="45"/>
      <c r="E13" s="45"/>
      <c r="F13" s="45"/>
      <c r="G13" s="70"/>
      <c r="H13" s="46">
        <v>1</v>
      </c>
      <c r="I13" s="46">
        <v>1</v>
      </c>
      <c r="J13" s="47">
        <v>20000</v>
      </c>
      <c r="K13" s="205">
        <v>0.25</v>
      </c>
      <c r="L13" s="48">
        <f t="shared" si="1"/>
        <v>25000</v>
      </c>
      <c r="M13" s="48">
        <f t="shared" si="2"/>
        <v>5000</v>
      </c>
      <c r="N13" s="48">
        <f t="shared" si="3"/>
        <v>20000</v>
      </c>
      <c r="O13" s="48">
        <f t="shared" si="4"/>
        <v>25000</v>
      </c>
      <c r="P13" s="49">
        <v>1</v>
      </c>
      <c r="Q13" s="48">
        <f t="shared" si="5"/>
        <v>25000</v>
      </c>
      <c r="R13" s="48">
        <f t="shared" si="0"/>
        <v>0</v>
      </c>
      <c r="S13" s="46"/>
    </row>
    <row r="14" spans="1:19" x14ac:dyDescent="0.2">
      <c r="A14" s="264"/>
      <c r="B14" s="264"/>
      <c r="C14" s="171"/>
      <c r="D14" s="45"/>
      <c r="E14" s="45"/>
      <c r="F14" s="45"/>
      <c r="G14" s="70"/>
      <c r="H14" s="46">
        <v>1</v>
      </c>
      <c r="I14" s="46">
        <v>1</v>
      </c>
      <c r="J14" s="47">
        <v>20000</v>
      </c>
      <c r="K14" s="205">
        <v>0.25</v>
      </c>
      <c r="L14" s="48">
        <f t="shared" si="1"/>
        <v>25000</v>
      </c>
      <c r="M14" s="48">
        <f t="shared" si="2"/>
        <v>5000</v>
      </c>
      <c r="N14" s="48">
        <f t="shared" si="3"/>
        <v>20000</v>
      </c>
      <c r="O14" s="48">
        <f t="shared" si="4"/>
        <v>25000</v>
      </c>
      <c r="P14" s="49">
        <v>1</v>
      </c>
      <c r="Q14" s="48">
        <f t="shared" si="5"/>
        <v>25000</v>
      </c>
      <c r="R14" s="48">
        <f t="shared" si="0"/>
        <v>0</v>
      </c>
      <c r="S14" s="46"/>
    </row>
    <row r="15" spans="1:19" x14ac:dyDescent="0.2">
      <c r="A15" s="264"/>
      <c r="B15" s="264"/>
      <c r="C15" s="171"/>
      <c r="D15" s="45"/>
      <c r="E15" s="45"/>
      <c r="F15" s="45"/>
      <c r="G15" s="70"/>
      <c r="H15" s="46">
        <v>1</v>
      </c>
      <c r="I15" s="46">
        <v>1</v>
      </c>
      <c r="J15" s="47">
        <v>20000</v>
      </c>
      <c r="K15" s="205">
        <v>0.25</v>
      </c>
      <c r="L15" s="48">
        <f t="shared" si="1"/>
        <v>25000</v>
      </c>
      <c r="M15" s="48">
        <f t="shared" si="2"/>
        <v>5000</v>
      </c>
      <c r="N15" s="48">
        <f t="shared" si="3"/>
        <v>20000</v>
      </c>
      <c r="O15" s="48">
        <f t="shared" si="4"/>
        <v>25000</v>
      </c>
      <c r="P15" s="49">
        <v>1</v>
      </c>
      <c r="Q15" s="48">
        <f t="shared" si="5"/>
        <v>25000</v>
      </c>
      <c r="R15" s="48">
        <f t="shared" si="0"/>
        <v>0</v>
      </c>
      <c r="S15" s="46"/>
    </row>
    <row r="16" spans="1:19" x14ac:dyDescent="0.2">
      <c r="A16" s="264"/>
      <c r="B16" s="264"/>
      <c r="C16" s="171"/>
      <c r="D16" s="45"/>
      <c r="E16" s="45"/>
      <c r="F16" s="45"/>
      <c r="G16" s="70"/>
      <c r="H16" s="46">
        <v>1</v>
      </c>
      <c r="I16" s="46">
        <v>1</v>
      </c>
      <c r="J16" s="47">
        <v>20000</v>
      </c>
      <c r="K16" s="205">
        <v>0.25</v>
      </c>
      <c r="L16" s="48">
        <f t="shared" si="1"/>
        <v>25000</v>
      </c>
      <c r="M16" s="48">
        <f t="shared" si="2"/>
        <v>5000</v>
      </c>
      <c r="N16" s="48">
        <f t="shared" si="3"/>
        <v>20000</v>
      </c>
      <c r="O16" s="48">
        <f t="shared" si="4"/>
        <v>25000</v>
      </c>
      <c r="P16" s="49">
        <v>1</v>
      </c>
      <c r="Q16" s="48">
        <f t="shared" si="5"/>
        <v>25000</v>
      </c>
      <c r="R16" s="48">
        <f t="shared" si="0"/>
        <v>0</v>
      </c>
      <c r="S16" s="46"/>
    </row>
    <row r="17" spans="1:19" x14ac:dyDescent="0.2">
      <c r="A17" s="264"/>
      <c r="B17" s="264"/>
      <c r="C17" s="171"/>
      <c r="D17" s="45"/>
      <c r="E17" s="45"/>
      <c r="F17" s="45"/>
      <c r="G17" s="70"/>
      <c r="H17" s="46">
        <v>1</v>
      </c>
      <c r="I17" s="46">
        <v>1</v>
      </c>
      <c r="J17" s="47">
        <v>20000</v>
      </c>
      <c r="K17" s="205">
        <v>0.25</v>
      </c>
      <c r="L17" s="48">
        <f t="shared" si="1"/>
        <v>25000</v>
      </c>
      <c r="M17" s="48">
        <f t="shared" si="2"/>
        <v>5000</v>
      </c>
      <c r="N17" s="48">
        <f t="shared" si="3"/>
        <v>20000</v>
      </c>
      <c r="O17" s="48">
        <f t="shared" si="4"/>
        <v>25000</v>
      </c>
      <c r="P17" s="49">
        <v>1</v>
      </c>
      <c r="Q17" s="48">
        <f t="shared" si="5"/>
        <v>25000</v>
      </c>
      <c r="R17" s="48">
        <f t="shared" si="0"/>
        <v>0</v>
      </c>
      <c r="S17" s="46"/>
    </row>
    <row r="18" spans="1:19" x14ac:dyDescent="0.2">
      <c r="A18" s="264"/>
      <c r="B18" s="264"/>
      <c r="C18" s="171"/>
      <c r="D18" s="45"/>
      <c r="E18" s="45"/>
      <c r="F18" s="45"/>
      <c r="G18" s="70"/>
      <c r="H18" s="46">
        <v>1</v>
      </c>
      <c r="I18" s="46">
        <v>1</v>
      </c>
      <c r="J18" s="47">
        <v>20000</v>
      </c>
      <c r="K18" s="205">
        <v>0.25</v>
      </c>
      <c r="L18" s="48">
        <f t="shared" si="1"/>
        <v>25000</v>
      </c>
      <c r="M18" s="48">
        <f t="shared" si="2"/>
        <v>5000</v>
      </c>
      <c r="N18" s="48">
        <f t="shared" si="3"/>
        <v>20000</v>
      </c>
      <c r="O18" s="48">
        <f t="shared" si="4"/>
        <v>25000</v>
      </c>
      <c r="P18" s="49">
        <v>1</v>
      </c>
      <c r="Q18" s="48">
        <f t="shared" si="5"/>
        <v>25000</v>
      </c>
      <c r="R18" s="48">
        <f t="shared" si="0"/>
        <v>0</v>
      </c>
      <c r="S18" s="46"/>
    </row>
    <row r="19" spans="1:19" x14ac:dyDescent="0.2">
      <c r="A19" s="264"/>
      <c r="B19" s="264"/>
      <c r="C19" s="171"/>
      <c r="D19" s="45"/>
      <c r="E19" s="45"/>
      <c r="F19" s="45"/>
      <c r="G19" s="70"/>
      <c r="H19" s="46">
        <v>1</v>
      </c>
      <c r="I19" s="46">
        <v>1</v>
      </c>
      <c r="J19" s="47">
        <v>20000</v>
      </c>
      <c r="K19" s="205">
        <v>0.25</v>
      </c>
      <c r="L19" s="48">
        <f t="shared" si="1"/>
        <v>25000</v>
      </c>
      <c r="M19" s="48">
        <f t="shared" si="2"/>
        <v>5000</v>
      </c>
      <c r="N19" s="48">
        <f t="shared" si="3"/>
        <v>20000</v>
      </c>
      <c r="O19" s="48">
        <f t="shared" si="4"/>
        <v>25000</v>
      </c>
      <c r="P19" s="49">
        <v>1</v>
      </c>
      <c r="Q19" s="48">
        <f t="shared" si="5"/>
        <v>25000</v>
      </c>
      <c r="R19" s="48">
        <f t="shared" si="0"/>
        <v>0</v>
      </c>
      <c r="S19" s="46"/>
    </row>
    <row r="20" spans="1:19" x14ac:dyDescent="0.2">
      <c r="A20" s="264"/>
      <c r="B20" s="264"/>
      <c r="C20" s="171"/>
      <c r="D20" s="45"/>
      <c r="E20" s="45"/>
      <c r="F20" s="45"/>
      <c r="G20" s="70"/>
      <c r="H20" s="46">
        <v>1</v>
      </c>
      <c r="I20" s="46">
        <v>1</v>
      </c>
      <c r="J20" s="47">
        <v>20000</v>
      </c>
      <c r="K20" s="205">
        <v>0.25</v>
      </c>
      <c r="L20" s="48">
        <f>I20*J20*(1+K20)</f>
        <v>25000</v>
      </c>
      <c r="M20" s="48">
        <f>I20*J20*K20</f>
        <v>5000</v>
      </c>
      <c r="N20" s="48">
        <f>L20-M20</f>
        <v>20000</v>
      </c>
      <c r="O20" s="48">
        <f t="shared" si="4"/>
        <v>25000</v>
      </c>
      <c r="P20" s="49">
        <v>1</v>
      </c>
      <c r="Q20" s="48">
        <f t="shared" si="5"/>
        <v>25000</v>
      </c>
      <c r="R20" s="48">
        <f t="shared" si="0"/>
        <v>0</v>
      </c>
      <c r="S20" s="46"/>
    </row>
    <row r="21" spans="1:19" x14ac:dyDescent="0.2">
      <c r="A21" s="264"/>
      <c r="B21" s="264"/>
      <c r="C21" s="171"/>
      <c r="D21" s="45"/>
      <c r="E21" s="45"/>
      <c r="F21" s="45"/>
      <c r="G21" s="70"/>
      <c r="H21" s="46">
        <v>1</v>
      </c>
      <c r="I21" s="46">
        <v>1</v>
      </c>
      <c r="J21" s="47">
        <v>20000</v>
      </c>
      <c r="K21" s="205">
        <v>0.25</v>
      </c>
      <c r="L21" s="48">
        <f>I21*J21*(1+K21)</f>
        <v>25000</v>
      </c>
      <c r="M21" s="48">
        <f>I21*J21*K21</f>
        <v>5000</v>
      </c>
      <c r="N21" s="48">
        <f>L21-M21</f>
        <v>20000</v>
      </c>
      <c r="O21" s="48">
        <f t="shared" si="4"/>
        <v>25000</v>
      </c>
      <c r="P21" s="49">
        <v>1</v>
      </c>
      <c r="Q21" s="48">
        <f>(O21*P21)</f>
        <v>25000</v>
      </c>
      <c r="R21" s="48">
        <f t="shared" si="0"/>
        <v>0</v>
      </c>
      <c r="S21" s="46"/>
    </row>
    <row r="22" spans="1:19" x14ac:dyDescent="0.2">
      <c r="A22" s="264"/>
      <c r="B22" s="264"/>
      <c r="C22" s="171"/>
      <c r="D22" s="45"/>
      <c r="E22" s="45"/>
      <c r="F22" s="45"/>
      <c r="G22" s="70"/>
      <c r="H22" s="46">
        <v>1</v>
      </c>
      <c r="I22" s="46">
        <v>1</v>
      </c>
      <c r="J22" s="47">
        <v>20000</v>
      </c>
      <c r="K22" s="205">
        <v>0.25</v>
      </c>
      <c r="L22" s="48">
        <f>I22*J22*(1+K22)</f>
        <v>25000</v>
      </c>
      <c r="M22" s="48">
        <f>I22*J22*K22</f>
        <v>5000</v>
      </c>
      <c r="N22" s="48">
        <f>L22-M22</f>
        <v>20000</v>
      </c>
      <c r="O22" s="48">
        <f t="shared" si="4"/>
        <v>25000</v>
      </c>
      <c r="P22" s="49">
        <v>1</v>
      </c>
      <c r="Q22" s="48">
        <f>(O22*P22)</f>
        <v>25000</v>
      </c>
      <c r="R22" s="48">
        <f t="shared" si="0"/>
        <v>0</v>
      </c>
      <c r="S22" s="46"/>
    </row>
    <row r="23" spans="1:19" x14ac:dyDescent="0.2">
      <c r="A23" s="264"/>
      <c r="B23" s="264"/>
      <c r="C23" s="171"/>
      <c r="D23" s="45"/>
      <c r="E23" s="45"/>
      <c r="F23" s="45"/>
      <c r="G23" s="70"/>
      <c r="H23" s="46">
        <v>1</v>
      </c>
      <c r="I23" s="46">
        <v>1</v>
      </c>
      <c r="J23" s="47">
        <v>20000</v>
      </c>
      <c r="K23" s="205">
        <v>0.25</v>
      </c>
      <c r="L23" s="48">
        <f>I23*J23*(1+K23)</f>
        <v>25000</v>
      </c>
      <c r="M23" s="48">
        <f>I23*J23*K23</f>
        <v>5000</v>
      </c>
      <c r="N23" s="48">
        <f>L23-M23</f>
        <v>20000</v>
      </c>
      <c r="O23" s="48">
        <f t="shared" si="4"/>
        <v>25000</v>
      </c>
      <c r="P23" s="49">
        <v>1</v>
      </c>
      <c r="Q23" s="48">
        <f>(O23*P23)</f>
        <v>25000</v>
      </c>
      <c r="R23" s="48">
        <f t="shared" si="0"/>
        <v>0</v>
      </c>
      <c r="S23" s="46"/>
    </row>
    <row r="24" spans="1:19" x14ac:dyDescent="0.2">
      <c r="A24" s="264"/>
      <c r="B24" s="264"/>
      <c r="C24" s="172"/>
      <c r="D24" s="51"/>
      <c r="E24" s="51"/>
      <c r="F24" s="51"/>
      <c r="G24" s="51"/>
      <c r="H24" s="51"/>
      <c r="I24" s="51"/>
      <c r="J24" s="52" t="s">
        <v>43</v>
      </c>
      <c r="K24" s="53"/>
      <c r="L24" s="54">
        <f>SUM(L9:L23)</f>
        <v>375000</v>
      </c>
      <c r="M24" s="54">
        <f t="shared" ref="M24:R24" si="6">SUM(M9:M23)</f>
        <v>75000</v>
      </c>
      <c r="N24" s="54">
        <f t="shared" si="6"/>
        <v>300000</v>
      </c>
      <c r="O24" s="54">
        <f t="shared" si="6"/>
        <v>375000</v>
      </c>
      <c r="P24" s="53"/>
      <c r="Q24" s="54">
        <f t="shared" si="6"/>
        <v>375000</v>
      </c>
      <c r="R24" s="54">
        <f t="shared" si="6"/>
        <v>0</v>
      </c>
      <c r="S24" s="53"/>
    </row>
    <row r="25" spans="1:19" x14ac:dyDescent="0.2">
      <c r="A25" s="264"/>
      <c r="B25" s="266" t="s">
        <v>8</v>
      </c>
      <c r="C25" s="171"/>
      <c r="D25" s="45"/>
      <c r="E25" s="45"/>
      <c r="F25" s="45"/>
      <c r="G25" s="70"/>
      <c r="H25" s="46">
        <v>1</v>
      </c>
      <c r="I25" s="46">
        <v>1</v>
      </c>
      <c r="J25" s="47">
        <v>20000</v>
      </c>
      <c r="K25" s="205">
        <v>0.25</v>
      </c>
      <c r="L25" s="48">
        <f>I25*J25*(1+K25)</f>
        <v>25000</v>
      </c>
      <c r="M25" s="48">
        <f>I25*J25*K25</f>
        <v>5000</v>
      </c>
      <c r="N25" s="48">
        <f>L25-M25</f>
        <v>20000</v>
      </c>
      <c r="O25" s="48">
        <f>L25</f>
        <v>25000</v>
      </c>
      <c r="P25" s="49">
        <v>1</v>
      </c>
      <c r="Q25" s="48">
        <f>(O25*P25)</f>
        <v>25000</v>
      </c>
      <c r="R25" s="48">
        <f t="shared" ref="R25:R39" si="7">L25-Q25</f>
        <v>0</v>
      </c>
      <c r="S25" s="46"/>
    </row>
    <row r="26" spans="1:19" x14ac:dyDescent="0.2">
      <c r="A26" s="264"/>
      <c r="B26" s="267"/>
      <c r="C26" s="171"/>
      <c r="D26" s="45"/>
      <c r="E26" s="45"/>
      <c r="F26" s="45"/>
      <c r="G26" s="70"/>
      <c r="H26" s="46">
        <v>1</v>
      </c>
      <c r="I26" s="46">
        <v>1</v>
      </c>
      <c r="J26" s="47">
        <v>20000</v>
      </c>
      <c r="K26" s="205">
        <v>0.25</v>
      </c>
      <c r="L26" s="48">
        <f t="shared" ref="L26:L35" si="8">I26*J26*(1+K26)</f>
        <v>25000</v>
      </c>
      <c r="M26" s="48">
        <f t="shared" ref="M26:M35" si="9">I26*J26*K26</f>
        <v>5000</v>
      </c>
      <c r="N26" s="48">
        <f t="shared" ref="N26:N35" si="10">L26-M26</f>
        <v>20000</v>
      </c>
      <c r="O26" s="48">
        <f t="shared" ref="O26:O39" si="11">L26</f>
        <v>25000</v>
      </c>
      <c r="P26" s="49">
        <v>1</v>
      </c>
      <c r="Q26" s="48">
        <f t="shared" ref="Q26:Q36" si="12">(O26*P26)</f>
        <v>25000</v>
      </c>
      <c r="R26" s="48">
        <f t="shared" si="7"/>
        <v>0</v>
      </c>
      <c r="S26" s="46"/>
    </row>
    <row r="27" spans="1:19" x14ac:dyDescent="0.2">
      <c r="A27" s="264"/>
      <c r="B27" s="267"/>
      <c r="C27" s="171"/>
      <c r="D27" s="45"/>
      <c r="E27" s="45"/>
      <c r="F27" s="45"/>
      <c r="G27" s="70"/>
      <c r="H27" s="46">
        <v>1</v>
      </c>
      <c r="I27" s="46">
        <v>1</v>
      </c>
      <c r="J27" s="47">
        <v>20000</v>
      </c>
      <c r="K27" s="205">
        <v>0.25</v>
      </c>
      <c r="L27" s="48">
        <f t="shared" si="8"/>
        <v>25000</v>
      </c>
      <c r="M27" s="48">
        <f t="shared" si="9"/>
        <v>5000</v>
      </c>
      <c r="N27" s="48">
        <f t="shared" si="10"/>
        <v>20000</v>
      </c>
      <c r="O27" s="48">
        <f t="shared" si="11"/>
        <v>25000</v>
      </c>
      <c r="P27" s="49">
        <v>1</v>
      </c>
      <c r="Q27" s="48">
        <f t="shared" si="12"/>
        <v>25000</v>
      </c>
      <c r="R27" s="48">
        <f t="shared" si="7"/>
        <v>0</v>
      </c>
      <c r="S27" s="46"/>
    </row>
    <row r="28" spans="1:19" x14ac:dyDescent="0.2">
      <c r="A28" s="264"/>
      <c r="B28" s="267"/>
      <c r="C28" s="171"/>
      <c r="D28" s="45"/>
      <c r="E28" s="45"/>
      <c r="F28" s="45"/>
      <c r="G28" s="70"/>
      <c r="H28" s="46">
        <v>1</v>
      </c>
      <c r="I28" s="46">
        <v>1</v>
      </c>
      <c r="J28" s="47">
        <v>20000</v>
      </c>
      <c r="K28" s="205">
        <v>0.25</v>
      </c>
      <c r="L28" s="48">
        <f t="shared" si="8"/>
        <v>25000</v>
      </c>
      <c r="M28" s="48">
        <f t="shared" si="9"/>
        <v>5000</v>
      </c>
      <c r="N28" s="48">
        <f t="shared" si="10"/>
        <v>20000</v>
      </c>
      <c r="O28" s="48">
        <f t="shared" si="11"/>
        <v>25000</v>
      </c>
      <c r="P28" s="49">
        <v>1</v>
      </c>
      <c r="Q28" s="48">
        <f t="shared" si="12"/>
        <v>25000</v>
      </c>
      <c r="R28" s="48">
        <f t="shared" si="7"/>
        <v>0</v>
      </c>
      <c r="S28" s="46"/>
    </row>
    <row r="29" spans="1:19" x14ac:dyDescent="0.2">
      <c r="A29" s="264"/>
      <c r="B29" s="267"/>
      <c r="C29" s="171"/>
      <c r="D29" s="45"/>
      <c r="E29" s="45"/>
      <c r="F29" s="45"/>
      <c r="G29" s="70"/>
      <c r="H29" s="46">
        <v>1</v>
      </c>
      <c r="I29" s="46">
        <v>1</v>
      </c>
      <c r="J29" s="47">
        <v>20000</v>
      </c>
      <c r="K29" s="205">
        <v>0.25</v>
      </c>
      <c r="L29" s="48">
        <f t="shared" si="8"/>
        <v>25000</v>
      </c>
      <c r="M29" s="48">
        <f t="shared" si="9"/>
        <v>5000</v>
      </c>
      <c r="N29" s="48">
        <f t="shared" si="10"/>
        <v>20000</v>
      </c>
      <c r="O29" s="48">
        <f t="shared" si="11"/>
        <v>25000</v>
      </c>
      <c r="P29" s="49">
        <v>1</v>
      </c>
      <c r="Q29" s="48">
        <f t="shared" si="12"/>
        <v>25000</v>
      </c>
      <c r="R29" s="48">
        <f t="shared" si="7"/>
        <v>0</v>
      </c>
      <c r="S29" s="46"/>
    </row>
    <row r="30" spans="1:19" x14ac:dyDescent="0.2">
      <c r="A30" s="264"/>
      <c r="B30" s="267"/>
      <c r="C30" s="171"/>
      <c r="D30" s="45"/>
      <c r="E30" s="45"/>
      <c r="F30" s="45"/>
      <c r="G30" s="70"/>
      <c r="H30" s="46">
        <v>1</v>
      </c>
      <c r="I30" s="46">
        <v>1</v>
      </c>
      <c r="J30" s="47">
        <v>20000</v>
      </c>
      <c r="K30" s="205">
        <v>0.25</v>
      </c>
      <c r="L30" s="48">
        <f t="shared" si="8"/>
        <v>25000</v>
      </c>
      <c r="M30" s="48">
        <f t="shared" si="9"/>
        <v>5000</v>
      </c>
      <c r="N30" s="48">
        <f t="shared" si="10"/>
        <v>20000</v>
      </c>
      <c r="O30" s="48">
        <f t="shared" si="11"/>
        <v>25000</v>
      </c>
      <c r="P30" s="49">
        <v>1</v>
      </c>
      <c r="Q30" s="48">
        <f t="shared" si="12"/>
        <v>25000</v>
      </c>
      <c r="R30" s="48">
        <f t="shared" si="7"/>
        <v>0</v>
      </c>
      <c r="S30" s="46"/>
    </row>
    <row r="31" spans="1:19" x14ac:dyDescent="0.2">
      <c r="A31" s="264"/>
      <c r="B31" s="267"/>
      <c r="C31" s="171"/>
      <c r="D31" s="45"/>
      <c r="E31" s="45"/>
      <c r="F31" s="45"/>
      <c r="G31" s="70"/>
      <c r="H31" s="46">
        <v>1</v>
      </c>
      <c r="I31" s="46">
        <v>1</v>
      </c>
      <c r="J31" s="47">
        <v>20000</v>
      </c>
      <c r="K31" s="205">
        <v>0.25</v>
      </c>
      <c r="L31" s="48">
        <f t="shared" si="8"/>
        <v>25000</v>
      </c>
      <c r="M31" s="48">
        <f t="shared" si="9"/>
        <v>5000</v>
      </c>
      <c r="N31" s="48">
        <f t="shared" si="10"/>
        <v>20000</v>
      </c>
      <c r="O31" s="48">
        <f t="shared" si="11"/>
        <v>25000</v>
      </c>
      <c r="P31" s="49">
        <v>1</v>
      </c>
      <c r="Q31" s="48">
        <f t="shared" si="12"/>
        <v>25000</v>
      </c>
      <c r="R31" s="48">
        <f t="shared" si="7"/>
        <v>0</v>
      </c>
      <c r="S31" s="46"/>
    </row>
    <row r="32" spans="1:19" x14ac:dyDescent="0.2">
      <c r="A32" s="264"/>
      <c r="B32" s="267"/>
      <c r="C32" s="171"/>
      <c r="D32" s="45"/>
      <c r="E32" s="45"/>
      <c r="F32" s="45"/>
      <c r="G32" s="70"/>
      <c r="H32" s="46">
        <v>1</v>
      </c>
      <c r="I32" s="46">
        <v>1</v>
      </c>
      <c r="J32" s="47">
        <v>20000</v>
      </c>
      <c r="K32" s="205">
        <v>0.25</v>
      </c>
      <c r="L32" s="48">
        <f t="shared" si="8"/>
        <v>25000</v>
      </c>
      <c r="M32" s="48">
        <f t="shared" si="9"/>
        <v>5000</v>
      </c>
      <c r="N32" s="48">
        <f t="shared" si="10"/>
        <v>20000</v>
      </c>
      <c r="O32" s="48">
        <f t="shared" si="11"/>
        <v>25000</v>
      </c>
      <c r="P32" s="49">
        <v>1</v>
      </c>
      <c r="Q32" s="48">
        <f t="shared" si="12"/>
        <v>25000</v>
      </c>
      <c r="R32" s="48">
        <f t="shared" si="7"/>
        <v>0</v>
      </c>
      <c r="S32" s="46"/>
    </row>
    <row r="33" spans="1:19" x14ac:dyDescent="0.2">
      <c r="A33" s="264"/>
      <c r="B33" s="267"/>
      <c r="C33" s="171"/>
      <c r="D33" s="45"/>
      <c r="E33" s="45"/>
      <c r="F33" s="45"/>
      <c r="G33" s="70"/>
      <c r="H33" s="46">
        <v>1</v>
      </c>
      <c r="I33" s="46">
        <v>1</v>
      </c>
      <c r="J33" s="47">
        <v>20000</v>
      </c>
      <c r="K33" s="205">
        <v>0.25</v>
      </c>
      <c r="L33" s="48">
        <f t="shared" si="8"/>
        <v>25000</v>
      </c>
      <c r="M33" s="48">
        <f t="shared" si="9"/>
        <v>5000</v>
      </c>
      <c r="N33" s="48">
        <f t="shared" si="10"/>
        <v>20000</v>
      </c>
      <c r="O33" s="48">
        <f t="shared" si="11"/>
        <v>25000</v>
      </c>
      <c r="P33" s="49">
        <v>1</v>
      </c>
      <c r="Q33" s="48">
        <f t="shared" si="12"/>
        <v>25000</v>
      </c>
      <c r="R33" s="48">
        <f t="shared" si="7"/>
        <v>0</v>
      </c>
      <c r="S33" s="46"/>
    </row>
    <row r="34" spans="1:19" x14ac:dyDescent="0.2">
      <c r="A34" s="264"/>
      <c r="B34" s="267"/>
      <c r="C34" s="171"/>
      <c r="D34" s="45"/>
      <c r="E34" s="45"/>
      <c r="F34" s="45"/>
      <c r="G34" s="70"/>
      <c r="H34" s="46">
        <v>1</v>
      </c>
      <c r="I34" s="46">
        <v>1</v>
      </c>
      <c r="J34" s="47">
        <v>20000</v>
      </c>
      <c r="K34" s="205">
        <v>0.25</v>
      </c>
      <c r="L34" s="48">
        <f t="shared" si="8"/>
        <v>25000</v>
      </c>
      <c r="M34" s="48">
        <f t="shared" si="9"/>
        <v>5000</v>
      </c>
      <c r="N34" s="48">
        <f t="shared" si="10"/>
        <v>20000</v>
      </c>
      <c r="O34" s="48">
        <f t="shared" si="11"/>
        <v>25000</v>
      </c>
      <c r="P34" s="49">
        <v>1</v>
      </c>
      <c r="Q34" s="48">
        <f t="shared" si="12"/>
        <v>25000</v>
      </c>
      <c r="R34" s="48">
        <f t="shared" si="7"/>
        <v>0</v>
      </c>
      <c r="S34" s="46"/>
    </row>
    <row r="35" spans="1:19" x14ac:dyDescent="0.2">
      <c r="A35" s="264"/>
      <c r="B35" s="267"/>
      <c r="C35" s="171"/>
      <c r="D35" s="45"/>
      <c r="E35" s="45"/>
      <c r="F35" s="45"/>
      <c r="G35" s="70"/>
      <c r="H35" s="46">
        <v>1</v>
      </c>
      <c r="I35" s="46">
        <v>1</v>
      </c>
      <c r="J35" s="47">
        <v>20000</v>
      </c>
      <c r="K35" s="205">
        <v>0.25</v>
      </c>
      <c r="L35" s="48">
        <f t="shared" si="8"/>
        <v>25000</v>
      </c>
      <c r="M35" s="48">
        <f t="shared" si="9"/>
        <v>5000</v>
      </c>
      <c r="N35" s="48">
        <f t="shared" si="10"/>
        <v>20000</v>
      </c>
      <c r="O35" s="48">
        <f t="shared" si="11"/>
        <v>25000</v>
      </c>
      <c r="P35" s="49">
        <v>1</v>
      </c>
      <c r="Q35" s="48">
        <f t="shared" si="12"/>
        <v>25000</v>
      </c>
      <c r="R35" s="48">
        <f t="shared" si="7"/>
        <v>0</v>
      </c>
      <c r="S35" s="46"/>
    </row>
    <row r="36" spans="1:19" x14ac:dyDescent="0.2">
      <c r="A36" s="264"/>
      <c r="B36" s="267"/>
      <c r="C36" s="171"/>
      <c r="D36" s="45"/>
      <c r="E36" s="45"/>
      <c r="F36" s="45"/>
      <c r="G36" s="70"/>
      <c r="H36" s="46">
        <v>1</v>
      </c>
      <c r="I36" s="46">
        <v>1</v>
      </c>
      <c r="J36" s="47">
        <v>20000</v>
      </c>
      <c r="K36" s="205">
        <v>0.25</v>
      </c>
      <c r="L36" s="48">
        <f>I36*J36*(1+K36)</f>
        <v>25000</v>
      </c>
      <c r="M36" s="48">
        <f>I36*J36*K36</f>
        <v>5000</v>
      </c>
      <c r="N36" s="48">
        <f>L36-M36</f>
        <v>20000</v>
      </c>
      <c r="O36" s="48">
        <f t="shared" si="11"/>
        <v>25000</v>
      </c>
      <c r="P36" s="49">
        <v>1</v>
      </c>
      <c r="Q36" s="48">
        <f t="shared" si="12"/>
        <v>25000</v>
      </c>
      <c r="R36" s="48">
        <f t="shared" si="7"/>
        <v>0</v>
      </c>
      <c r="S36" s="46"/>
    </row>
    <row r="37" spans="1:19" x14ac:dyDescent="0.2">
      <c r="A37" s="264"/>
      <c r="B37" s="267"/>
      <c r="C37" s="171"/>
      <c r="D37" s="45"/>
      <c r="E37" s="45"/>
      <c r="F37" s="45"/>
      <c r="G37" s="70"/>
      <c r="H37" s="46">
        <v>1</v>
      </c>
      <c r="I37" s="46">
        <v>1</v>
      </c>
      <c r="J37" s="47">
        <v>20000</v>
      </c>
      <c r="K37" s="205">
        <v>0.25</v>
      </c>
      <c r="L37" s="48">
        <f>I37*J37*(1+K37)</f>
        <v>25000</v>
      </c>
      <c r="M37" s="48">
        <f>I37*J37*K37</f>
        <v>5000</v>
      </c>
      <c r="N37" s="48">
        <f>L37-M37</f>
        <v>20000</v>
      </c>
      <c r="O37" s="48">
        <f t="shared" si="11"/>
        <v>25000</v>
      </c>
      <c r="P37" s="49">
        <v>1</v>
      </c>
      <c r="Q37" s="48">
        <f>(O37*P37)</f>
        <v>25000</v>
      </c>
      <c r="R37" s="48">
        <f t="shared" si="7"/>
        <v>0</v>
      </c>
      <c r="S37" s="46"/>
    </row>
    <row r="38" spans="1:19" x14ac:dyDescent="0.2">
      <c r="A38" s="264"/>
      <c r="B38" s="267"/>
      <c r="C38" s="171"/>
      <c r="D38" s="45"/>
      <c r="E38" s="45"/>
      <c r="F38" s="45"/>
      <c r="G38" s="70"/>
      <c r="H38" s="46">
        <v>1</v>
      </c>
      <c r="I38" s="46">
        <v>1</v>
      </c>
      <c r="J38" s="47">
        <v>20000</v>
      </c>
      <c r="K38" s="205">
        <v>0.25</v>
      </c>
      <c r="L38" s="48">
        <f>I38*J38*(1+K38)</f>
        <v>25000</v>
      </c>
      <c r="M38" s="48">
        <f>I38*J38*K38</f>
        <v>5000</v>
      </c>
      <c r="N38" s="48">
        <f>L38-M38</f>
        <v>20000</v>
      </c>
      <c r="O38" s="48">
        <f t="shared" si="11"/>
        <v>25000</v>
      </c>
      <c r="P38" s="49">
        <v>1</v>
      </c>
      <c r="Q38" s="48">
        <f>(O38*P38)</f>
        <v>25000</v>
      </c>
      <c r="R38" s="48">
        <f t="shared" si="7"/>
        <v>0</v>
      </c>
      <c r="S38" s="46"/>
    </row>
    <row r="39" spans="1:19" x14ac:dyDescent="0.2">
      <c r="A39" s="264"/>
      <c r="B39" s="267"/>
      <c r="C39" s="171"/>
      <c r="D39" s="45"/>
      <c r="E39" s="45"/>
      <c r="F39" s="45"/>
      <c r="G39" s="70"/>
      <c r="H39" s="46">
        <v>1</v>
      </c>
      <c r="I39" s="46">
        <v>1</v>
      </c>
      <c r="J39" s="47">
        <v>20000</v>
      </c>
      <c r="K39" s="205">
        <v>0.25</v>
      </c>
      <c r="L39" s="48">
        <f>I39*J39*(1+K39)</f>
        <v>25000</v>
      </c>
      <c r="M39" s="48">
        <f>I39*J39*K39</f>
        <v>5000</v>
      </c>
      <c r="N39" s="48">
        <f>L39-M39</f>
        <v>20000</v>
      </c>
      <c r="O39" s="48">
        <f t="shared" si="11"/>
        <v>25000</v>
      </c>
      <c r="P39" s="49">
        <v>1</v>
      </c>
      <c r="Q39" s="48">
        <f>(O39*P39)</f>
        <v>25000</v>
      </c>
      <c r="R39" s="48">
        <f t="shared" si="7"/>
        <v>0</v>
      </c>
      <c r="S39" s="46"/>
    </row>
    <row r="40" spans="1:19" x14ac:dyDescent="0.2">
      <c r="A40" s="264"/>
      <c r="B40" s="268"/>
      <c r="C40" s="172"/>
      <c r="D40" s="51"/>
      <c r="E40" s="51"/>
      <c r="F40" s="51"/>
      <c r="G40" s="51"/>
      <c r="H40" s="51"/>
      <c r="I40" s="51"/>
      <c r="J40" s="52" t="s">
        <v>43</v>
      </c>
      <c r="K40" s="53"/>
      <c r="L40" s="54">
        <f>SUM(L25:L39)</f>
        <v>375000</v>
      </c>
      <c r="M40" s="54">
        <f t="shared" ref="M40:R40" si="13">SUM(M25:M39)</f>
        <v>75000</v>
      </c>
      <c r="N40" s="54">
        <f t="shared" si="13"/>
        <v>300000</v>
      </c>
      <c r="O40" s="54">
        <f t="shared" si="13"/>
        <v>375000</v>
      </c>
      <c r="P40" s="53"/>
      <c r="Q40" s="54">
        <f t="shared" si="13"/>
        <v>375000</v>
      </c>
      <c r="R40" s="54">
        <f t="shared" si="13"/>
        <v>0</v>
      </c>
      <c r="S40" s="53"/>
    </row>
    <row r="41" spans="1:19" x14ac:dyDescent="0.2">
      <c r="A41" s="264"/>
      <c r="B41" s="266" t="s">
        <v>9</v>
      </c>
      <c r="C41" s="171"/>
      <c r="D41" s="45"/>
      <c r="E41" s="45"/>
      <c r="F41" s="45"/>
      <c r="G41" s="70"/>
      <c r="H41" s="46">
        <v>1</v>
      </c>
      <c r="I41" s="46">
        <v>1</v>
      </c>
      <c r="J41" s="47">
        <v>20000</v>
      </c>
      <c r="K41" s="205">
        <v>0.25</v>
      </c>
      <c r="L41" s="48">
        <f>I41*J41*(1+K41)</f>
        <v>25000</v>
      </c>
      <c r="M41" s="48">
        <f>I41*J41*K41</f>
        <v>5000</v>
      </c>
      <c r="N41" s="48">
        <f>L41-M41</f>
        <v>20000</v>
      </c>
      <c r="O41" s="48">
        <f>L41</f>
        <v>25000</v>
      </c>
      <c r="P41" s="49">
        <v>1</v>
      </c>
      <c r="Q41" s="48">
        <f>(O41*P41)</f>
        <v>25000</v>
      </c>
      <c r="R41" s="48">
        <f t="shared" ref="R41:R55" si="14">L41-Q41</f>
        <v>0</v>
      </c>
      <c r="S41" s="46"/>
    </row>
    <row r="42" spans="1:19" x14ac:dyDescent="0.2">
      <c r="A42" s="264"/>
      <c r="B42" s="267"/>
      <c r="C42" s="171"/>
      <c r="D42" s="45"/>
      <c r="E42" s="45"/>
      <c r="F42" s="45"/>
      <c r="G42" s="70"/>
      <c r="H42" s="46">
        <v>1</v>
      </c>
      <c r="I42" s="46">
        <v>1</v>
      </c>
      <c r="J42" s="47">
        <v>20000</v>
      </c>
      <c r="K42" s="205">
        <v>0.25</v>
      </c>
      <c r="L42" s="48">
        <f t="shared" ref="L42:L51" si="15">I42*J42*(1+K42)</f>
        <v>25000</v>
      </c>
      <c r="M42" s="48">
        <f t="shared" ref="M42:M51" si="16">I42*J42*K42</f>
        <v>5000</v>
      </c>
      <c r="N42" s="48">
        <f t="shared" ref="N42:N51" si="17">L42-M42</f>
        <v>20000</v>
      </c>
      <c r="O42" s="48">
        <f t="shared" ref="O42:O55" si="18">L42</f>
        <v>25000</v>
      </c>
      <c r="P42" s="49">
        <v>1</v>
      </c>
      <c r="Q42" s="48">
        <f t="shared" ref="Q42:Q51" si="19">(O42*P42)</f>
        <v>25000</v>
      </c>
      <c r="R42" s="48">
        <f t="shared" si="14"/>
        <v>0</v>
      </c>
      <c r="S42" s="46"/>
    </row>
    <row r="43" spans="1:19" x14ac:dyDescent="0.2">
      <c r="A43" s="264"/>
      <c r="B43" s="267"/>
      <c r="C43" s="171"/>
      <c r="D43" s="45"/>
      <c r="E43" s="45"/>
      <c r="F43" s="45"/>
      <c r="G43" s="70"/>
      <c r="H43" s="46">
        <v>1</v>
      </c>
      <c r="I43" s="46">
        <v>1</v>
      </c>
      <c r="J43" s="47">
        <v>20000</v>
      </c>
      <c r="K43" s="205">
        <v>0.25</v>
      </c>
      <c r="L43" s="48">
        <f t="shared" si="15"/>
        <v>25000</v>
      </c>
      <c r="M43" s="48">
        <f t="shared" si="16"/>
        <v>5000</v>
      </c>
      <c r="N43" s="48">
        <f t="shared" si="17"/>
        <v>20000</v>
      </c>
      <c r="O43" s="48">
        <f t="shared" si="18"/>
        <v>25000</v>
      </c>
      <c r="P43" s="49">
        <v>1</v>
      </c>
      <c r="Q43" s="48">
        <f t="shared" si="19"/>
        <v>25000</v>
      </c>
      <c r="R43" s="48">
        <f t="shared" si="14"/>
        <v>0</v>
      </c>
      <c r="S43" s="46"/>
    </row>
    <row r="44" spans="1:19" x14ac:dyDescent="0.2">
      <c r="A44" s="264"/>
      <c r="B44" s="267"/>
      <c r="C44" s="171"/>
      <c r="D44" s="45"/>
      <c r="E44" s="45"/>
      <c r="F44" s="45"/>
      <c r="G44" s="70"/>
      <c r="H44" s="46">
        <v>1</v>
      </c>
      <c r="I44" s="46">
        <v>1</v>
      </c>
      <c r="J44" s="47">
        <v>20000</v>
      </c>
      <c r="K44" s="205">
        <v>0.25</v>
      </c>
      <c r="L44" s="48">
        <f t="shared" si="15"/>
        <v>25000</v>
      </c>
      <c r="M44" s="48">
        <f t="shared" si="16"/>
        <v>5000</v>
      </c>
      <c r="N44" s="48">
        <f t="shared" si="17"/>
        <v>20000</v>
      </c>
      <c r="O44" s="48">
        <f t="shared" si="18"/>
        <v>25000</v>
      </c>
      <c r="P44" s="49">
        <v>1</v>
      </c>
      <c r="Q44" s="48">
        <f t="shared" si="19"/>
        <v>25000</v>
      </c>
      <c r="R44" s="48">
        <f t="shared" si="14"/>
        <v>0</v>
      </c>
      <c r="S44" s="46"/>
    </row>
    <row r="45" spans="1:19" x14ac:dyDescent="0.2">
      <c r="A45" s="264"/>
      <c r="B45" s="267"/>
      <c r="C45" s="171"/>
      <c r="D45" s="45"/>
      <c r="E45" s="45"/>
      <c r="F45" s="45"/>
      <c r="G45" s="70"/>
      <c r="H45" s="46">
        <v>1</v>
      </c>
      <c r="I45" s="46">
        <v>1</v>
      </c>
      <c r="J45" s="47">
        <v>20000</v>
      </c>
      <c r="K45" s="205">
        <v>0.25</v>
      </c>
      <c r="L45" s="48">
        <f t="shared" si="15"/>
        <v>25000</v>
      </c>
      <c r="M45" s="48">
        <f t="shared" si="16"/>
        <v>5000</v>
      </c>
      <c r="N45" s="48">
        <f t="shared" si="17"/>
        <v>20000</v>
      </c>
      <c r="O45" s="48">
        <f t="shared" si="18"/>
        <v>25000</v>
      </c>
      <c r="P45" s="49">
        <v>1</v>
      </c>
      <c r="Q45" s="48">
        <f t="shared" si="19"/>
        <v>25000</v>
      </c>
      <c r="R45" s="48">
        <f t="shared" si="14"/>
        <v>0</v>
      </c>
      <c r="S45" s="46"/>
    </row>
    <row r="46" spans="1:19" x14ac:dyDescent="0.2">
      <c r="A46" s="264"/>
      <c r="B46" s="267"/>
      <c r="C46" s="171"/>
      <c r="D46" s="45"/>
      <c r="E46" s="45"/>
      <c r="F46" s="45"/>
      <c r="G46" s="70"/>
      <c r="H46" s="46">
        <v>1</v>
      </c>
      <c r="I46" s="46">
        <v>1</v>
      </c>
      <c r="J46" s="47">
        <v>20000</v>
      </c>
      <c r="K46" s="205">
        <v>0.25</v>
      </c>
      <c r="L46" s="48">
        <f t="shared" si="15"/>
        <v>25000</v>
      </c>
      <c r="M46" s="48">
        <f t="shared" si="16"/>
        <v>5000</v>
      </c>
      <c r="N46" s="48">
        <f t="shared" si="17"/>
        <v>20000</v>
      </c>
      <c r="O46" s="48">
        <f t="shared" si="18"/>
        <v>25000</v>
      </c>
      <c r="P46" s="49">
        <v>1</v>
      </c>
      <c r="Q46" s="48">
        <f t="shared" si="19"/>
        <v>25000</v>
      </c>
      <c r="R46" s="48">
        <f t="shared" si="14"/>
        <v>0</v>
      </c>
      <c r="S46" s="46"/>
    </row>
    <row r="47" spans="1:19" x14ac:dyDescent="0.2">
      <c r="A47" s="264"/>
      <c r="B47" s="267"/>
      <c r="C47" s="171"/>
      <c r="D47" s="45"/>
      <c r="E47" s="45"/>
      <c r="F47" s="45"/>
      <c r="G47" s="70"/>
      <c r="H47" s="46">
        <v>1</v>
      </c>
      <c r="I47" s="46">
        <v>1</v>
      </c>
      <c r="J47" s="47">
        <v>20000</v>
      </c>
      <c r="K47" s="205">
        <v>0.25</v>
      </c>
      <c r="L47" s="48">
        <f t="shared" si="15"/>
        <v>25000</v>
      </c>
      <c r="M47" s="48">
        <f t="shared" si="16"/>
        <v>5000</v>
      </c>
      <c r="N47" s="48">
        <f t="shared" si="17"/>
        <v>20000</v>
      </c>
      <c r="O47" s="48">
        <f t="shared" si="18"/>
        <v>25000</v>
      </c>
      <c r="P47" s="49">
        <v>1</v>
      </c>
      <c r="Q47" s="48">
        <f t="shared" si="19"/>
        <v>25000</v>
      </c>
      <c r="R47" s="48">
        <f t="shared" si="14"/>
        <v>0</v>
      </c>
      <c r="S47" s="46"/>
    </row>
    <row r="48" spans="1:19" x14ac:dyDescent="0.2">
      <c r="A48" s="264"/>
      <c r="B48" s="267"/>
      <c r="C48" s="171"/>
      <c r="D48" s="45"/>
      <c r="E48" s="45"/>
      <c r="F48" s="45"/>
      <c r="G48" s="70"/>
      <c r="H48" s="46">
        <v>1</v>
      </c>
      <c r="I48" s="46">
        <v>1</v>
      </c>
      <c r="J48" s="47">
        <v>20000</v>
      </c>
      <c r="K48" s="205">
        <v>0.25</v>
      </c>
      <c r="L48" s="48">
        <f t="shared" si="15"/>
        <v>25000</v>
      </c>
      <c r="M48" s="48">
        <f t="shared" si="16"/>
        <v>5000</v>
      </c>
      <c r="N48" s="48">
        <f t="shared" si="17"/>
        <v>20000</v>
      </c>
      <c r="O48" s="48">
        <f t="shared" si="18"/>
        <v>25000</v>
      </c>
      <c r="P48" s="49">
        <v>1</v>
      </c>
      <c r="Q48" s="48">
        <f t="shared" si="19"/>
        <v>25000</v>
      </c>
      <c r="R48" s="48">
        <f t="shared" si="14"/>
        <v>0</v>
      </c>
      <c r="S48" s="46"/>
    </row>
    <row r="49" spans="1:19" x14ac:dyDescent="0.2">
      <c r="A49" s="264"/>
      <c r="B49" s="267"/>
      <c r="C49" s="171"/>
      <c r="D49" s="45"/>
      <c r="E49" s="45"/>
      <c r="F49" s="45"/>
      <c r="G49" s="70"/>
      <c r="H49" s="46">
        <v>1</v>
      </c>
      <c r="I49" s="46">
        <v>1</v>
      </c>
      <c r="J49" s="47">
        <v>20000</v>
      </c>
      <c r="K49" s="205">
        <v>0.25</v>
      </c>
      <c r="L49" s="48">
        <f t="shared" si="15"/>
        <v>25000</v>
      </c>
      <c r="M49" s="48">
        <f t="shared" si="16"/>
        <v>5000</v>
      </c>
      <c r="N49" s="48">
        <f t="shared" si="17"/>
        <v>20000</v>
      </c>
      <c r="O49" s="48">
        <f t="shared" si="18"/>
        <v>25000</v>
      </c>
      <c r="P49" s="49">
        <v>1</v>
      </c>
      <c r="Q49" s="48">
        <f t="shared" si="19"/>
        <v>25000</v>
      </c>
      <c r="R49" s="48">
        <f t="shared" si="14"/>
        <v>0</v>
      </c>
      <c r="S49" s="46"/>
    </row>
    <row r="50" spans="1:19" x14ac:dyDescent="0.2">
      <c r="A50" s="264"/>
      <c r="B50" s="267"/>
      <c r="C50" s="171"/>
      <c r="D50" s="45"/>
      <c r="E50" s="45"/>
      <c r="F50" s="45"/>
      <c r="G50" s="70"/>
      <c r="H50" s="46">
        <v>1</v>
      </c>
      <c r="I50" s="46">
        <v>1</v>
      </c>
      <c r="J50" s="47">
        <v>20000</v>
      </c>
      <c r="K50" s="205">
        <v>0.25</v>
      </c>
      <c r="L50" s="48">
        <f t="shared" si="15"/>
        <v>25000</v>
      </c>
      <c r="M50" s="48">
        <f t="shared" si="16"/>
        <v>5000</v>
      </c>
      <c r="N50" s="48">
        <f t="shared" si="17"/>
        <v>20000</v>
      </c>
      <c r="O50" s="48">
        <f t="shared" si="18"/>
        <v>25000</v>
      </c>
      <c r="P50" s="49">
        <v>1</v>
      </c>
      <c r="Q50" s="48">
        <f t="shared" si="19"/>
        <v>25000</v>
      </c>
      <c r="R50" s="48">
        <f t="shared" si="14"/>
        <v>0</v>
      </c>
      <c r="S50" s="46"/>
    </row>
    <row r="51" spans="1:19" x14ac:dyDescent="0.2">
      <c r="A51" s="264"/>
      <c r="B51" s="267"/>
      <c r="C51" s="171"/>
      <c r="D51" s="45"/>
      <c r="E51" s="45"/>
      <c r="F51" s="45"/>
      <c r="G51" s="70"/>
      <c r="H51" s="46">
        <v>1</v>
      </c>
      <c r="I51" s="46">
        <v>1</v>
      </c>
      <c r="J51" s="47">
        <v>20000</v>
      </c>
      <c r="K51" s="205">
        <v>0.25</v>
      </c>
      <c r="L51" s="48">
        <f t="shared" si="15"/>
        <v>25000</v>
      </c>
      <c r="M51" s="48">
        <f t="shared" si="16"/>
        <v>5000</v>
      </c>
      <c r="N51" s="48">
        <f t="shared" si="17"/>
        <v>20000</v>
      </c>
      <c r="O51" s="48">
        <f t="shared" si="18"/>
        <v>25000</v>
      </c>
      <c r="P51" s="49">
        <v>1</v>
      </c>
      <c r="Q51" s="48">
        <f t="shared" si="19"/>
        <v>25000</v>
      </c>
      <c r="R51" s="48">
        <f t="shared" si="14"/>
        <v>0</v>
      </c>
      <c r="S51" s="46"/>
    </row>
    <row r="52" spans="1:19" x14ac:dyDescent="0.2">
      <c r="A52" s="264"/>
      <c r="B52" s="267"/>
      <c r="C52" s="171"/>
      <c r="D52" s="55"/>
      <c r="E52" s="55"/>
      <c r="F52" s="55"/>
      <c r="G52" s="70"/>
      <c r="H52" s="46">
        <v>1</v>
      </c>
      <c r="I52" s="46">
        <v>1</v>
      </c>
      <c r="J52" s="47">
        <v>20000</v>
      </c>
      <c r="K52" s="205">
        <v>0.25</v>
      </c>
      <c r="L52" s="48">
        <f>I52*J52*(1+K52)</f>
        <v>25000</v>
      </c>
      <c r="M52" s="48">
        <f>I52*J52*K52</f>
        <v>5000</v>
      </c>
      <c r="N52" s="48">
        <f>L52-M52</f>
        <v>20000</v>
      </c>
      <c r="O52" s="48">
        <f t="shared" si="18"/>
        <v>25000</v>
      </c>
      <c r="P52" s="49">
        <v>1</v>
      </c>
      <c r="Q52" s="48">
        <f>(O52*P52)</f>
        <v>25000</v>
      </c>
      <c r="R52" s="48">
        <f t="shared" si="14"/>
        <v>0</v>
      </c>
      <c r="S52" s="46"/>
    </row>
    <row r="53" spans="1:19" x14ac:dyDescent="0.2">
      <c r="A53" s="264"/>
      <c r="B53" s="267"/>
      <c r="C53" s="171"/>
      <c r="D53" s="45"/>
      <c r="E53" s="45"/>
      <c r="F53" s="45"/>
      <c r="G53" s="70"/>
      <c r="H53" s="46">
        <v>1</v>
      </c>
      <c r="I53" s="46">
        <v>1</v>
      </c>
      <c r="J53" s="47">
        <v>20000</v>
      </c>
      <c r="K53" s="205">
        <v>0.25</v>
      </c>
      <c r="L53" s="48">
        <f>I53*J53*(1+K53)</f>
        <v>25000</v>
      </c>
      <c r="M53" s="48">
        <f>I53*J53*K53</f>
        <v>5000</v>
      </c>
      <c r="N53" s="48">
        <f>L53-M53</f>
        <v>20000</v>
      </c>
      <c r="O53" s="48">
        <f t="shared" si="18"/>
        <v>25000</v>
      </c>
      <c r="P53" s="49">
        <v>1</v>
      </c>
      <c r="Q53" s="48">
        <f>(O53*P53)</f>
        <v>25000</v>
      </c>
      <c r="R53" s="48">
        <f t="shared" si="14"/>
        <v>0</v>
      </c>
      <c r="S53" s="46"/>
    </row>
    <row r="54" spans="1:19" x14ac:dyDescent="0.2">
      <c r="A54" s="264"/>
      <c r="B54" s="267"/>
      <c r="C54" s="171"/>
      <c r="D54" s="45"/>
      <c r="E54" s="45"/>
      <c r="F54" s="45"/>
      <c r="G54" s="70"/>
      <c r="H54" s="46">
        <v>1</v>
      </c>
      <c r="I54" s="46">
        <v>1</v>
      </c>
      <c r="J54" s="47">
        <v>20000</v>
      </c>
      <c r="K54" s="205">
        <v>0.25</v>
      </c>
      <c r="L54" s="48">
        <f>I54*J54*(1+K54)</f>
        <v>25000</v>
      </c>
      <c r="M54" s="48">
        <f>I54*J54*K54</f>
        <v>5000</v>
      </c>
      <c r="N54" s="48">
        <f>L54-M54</f>
        <v>20000</v>
      </c>
      <c r="O54" s="48">
        <f t="shared" si="18"/>
        <v>25000</v>
      </c>
      <c r="P54" s="49">
        <v>1</v>
      </c>
      <c r="Q54" s="48">
        <f>(O54*P54)</f>
        <v>25000</v>
      </c>
      <c r="R54" s="48">
        <f t="shared" si="14"/>
        <v>0</v>
      </c>
      <c r="S54" s="46"/>
    </row>
    <row r="55" spans="1:19" x14ac:dyDescent="0.2">
      <c r="A55" s="264"/>
      <c r="B55" s="267"/>
      <c r="C55" s="171"/>
      <c r="D55" s="45"/>
      <c r="E55" s="45"/>
      <c r="F55" s="45"/>
      <c r="G55" s="70"/>
      <c r="H55" s="46">
        <v>1</v>
      </c>
      <c r="I55" s="46">
        <v>1</v>
      </c>
      <c r="J55" s="47">
        <v>20000</v>
      </c>
      <c r="K55" s="205">
        <v>0.25</v>
      </c>
      <c r="L55" s="48">
        <f>I55*J55*(1+K55)</f>
        <v>25000</v>
      </c>
      <c r="M55" s="48">
        <f>I55*J55*K55</f>
        <v>5000</v>
      </c>
      <c r="N55" s="48">
        <f>L55-M55</f>
        <v>20000</v>
      </c>
      <c r="O55" s="48">
        <f t="shared" si="18"/>
        <v>25000</v>
      </c>
      <c r="P55" s="49">
        <v>1</v>
      </c>
      <c r="Q55" s="48">
        <f>(O55*P55)</f>
        <v>25000</v>
      </c>
      <c r="R55" s="48">
        <f t="shared" si="14"/>
        <v>0</v>
      </c>
      <c r="S55" s="46"/>
    </row>
    <row r="56" spans="1:19" x14ac:dyDescent="0.2">
      <c r="A56" s="264"/>
      <c r="B56" s="267"/>
      <c r="C56" s="173"/>
      <c r="D56" s="155"/>
      <c r="E56" s="155"/>
      <c r="F56" s="155"/>
      <c r="G56" s="155"/>
      <c r="H56" s="155"/>
      <c r="I56" s="155"/>
      <c r="J56" s="156" t="s">
        <v>43</v>
      </c>
      <c r="K56" s="53"/>
      <c r="L56" s="54">
        <f>SUM(L41:L55)</f>
        <v>375000</v>
      </c>
      <c r="M56" s="54">
        <f t="shared" ref="M56:R56" si="20">SUM(M41:M55)</f>
        <v>75000</v>
      </c>
      <c r="N56" s="54">
        <f t="shared" si="20"/>
        <v>300000</v>
      </c>
      <c r="O56" s="54">
        <f t="shared" si="20"/>
        <v>375000</v>
      </c>
      <c r="P56" s="53"/>
      <c r="Q56" s="54">
        <f t="shared" si="20"/>
        <v>375000</v>
      </c>
      <c r="R56" s="54">
        <f t="shared" si="20"/>
        <v>0</v>
      </c>
      <c r="S56" s="53"/>
    </row>
    <row r="57" spans="1:19" ht="18" customHeight="1" x14ac:dyDescent="0.2">
      <c r="A57" s="265"/>
      <c r="B57" s="157"/>
      <c r="C57" s="174"/>
      <c r="D57" s="56"/>
      <c r="E57" s="56"/>
      <c r="F57" s="56"/>
      <c r="G57" s="56"/>
      <c r="H57" s="56"/>
      <c r="I57" s="56"/>
      <c r="J57" s="159" t="s">
        <v>82</v>
      </c>
      <c r="K57" s="53"/>
      <c r="L57" s="54">
        <f>L56+L40+L24</f>
        <v>1125000</v>
      </c>
      <c r="M57" s="54">
        <f t="shared" ref="M57:R57" si="21">M56+M40+M24</f>
        <v>225000</v>
      </c>
      <c r="N57" s="54">
        <f t="shared" si="21"/>
        <v>900000</v>
      </c>
      <c r="O57" s="54">
        <f t="shared" si="21"/>
        <v>1125000</v>
      </c>
      <c r="P57" s="53"/>
      <c r="Q57" s="54">
        <f t="shared" si="21"/>
        <v>1125000</v>
      </c>
      <c r="R57" s="54">
        <f t="shared" si="21"/>
        <v>0</v>
      </c>
      <c r="S57" s="53"/>
    </row>
    <row r="59" spans="1:19" ht="16.5" x14ac:dyDescent="0.2">
      <c r="A59" s="19" t="s">
        <v>44</v>
      </c>
      <c r="B59" s="203" t="s">
        <v>211</v>
      </c>
      <c r="C59" s="198"/>
    </row>
    <row r="60" spans="1:19" ht="16.5" x14ac:dyDescent="0.2">
      <c r="A60" s="14"/>
      <c r="B60" s="204"/>
    </row>
    <row r="62" spans="1:19" ht="12.75" customHeight="1" x14ac:dyDescent="0.25">
      <c r="A62" s="25"/>
      <c r="B62" s="166" t="s">
        <v>129</v>
      </c>
      <c r="C62" s="175"/>
      <c r="D62" s="166" t="s">
        <v>130</v>
      </c>
      <c r="E62" s="167"/>
      <c r="F62" s="147"/>
    </row>
    <row r="63" spans="1:19" ht="18" x14ac:dyDescent="0.25">
      <c r="A63" s="25"/>
      <c r="B63" s="147"/>
      <c r="C63" s="168"/>
      <c r="D63" s="147"/>
      <c r="E63" s="147"/>
      <c r="F63" s="147"/>
    </row>
    <row r="64" spans="1:19" ht="18" x14ac:dyDescent="0.25">
      <c r="A64" s="25"/>
      <c r="B64" s="147"/>
      <c r="C64" s="168"/>
      <c r="D64" s="147"/>
      <c r="E64" s="147"/>
      <c r="F64" s="147"/>
    </row>
    <row r="65" spans="1:8" ht="18" x14ac:dyDescent="0.25">
      <c r="A65" s="25"/>
      <c r="B65" s="147"/>
      <c r="D65" s="166" t="s">
        <v>133</v>
      </c>
      <c r="E65" s="165"/>
      <c r="F65" s="165"/>
    </row>
    <row r="66" spans="1:8" ht="18" x14ac:dyDescent="0.25">
      <c r="A66" s="25"/>
      <c r="B66" s="147"/>
      <c r="D66" s="147"/>
      <c r="E66" s="147"/>
      <c r="F66" s="147"/>
    </row>
    <row r="67" spans="1:8" ht="18" x14ac:dyDescent="0.25">
      <c r="A67" s="25"/>
      <c r="B67" s="147"/>
      <c r="D67" s="147"/>
      <c r="E67" s="147"/>
      <c r="H67" s="147" t="s">
        <v>132</v>
      </c>
    </row>
    <row r="68" spans="1:8" ht="12.75" customHeight="1" x14ac:dyDescent="0.25">
      <c r="A68" s="25"/>
      <c r="B68" s="147"/>
      <c r="D68" s="166" t="s">
        <v>131</v>
      </c>
      <c r="E68" s="165"/>
      <c r="F68" s="165"/>
    </row>
    <row r="69" spans="1:8" ht="18" x14ac:dyDescent="0.25">
      <c r="A69" s="25"/>
      <c r="B69" s="147"/>
      <c r="C69" s="168"/>
      <c r="D69" s="147"/>
      <c r="E69" s="147"/>
      <c r="F69" s="147"/>
    </row>
  </sheetData>
  <dataConsolidate link="1"/>
  <mergeCells count="9">
    <mergeCell ref="C5:K5"/>
    <mergeCell ref="J7:S7"/>
    <mergeCell ref="C2:K2"/>
    <mergeCell ref="C3:K3"/>
    <mergeCell ref="A9:A57"/>
    <mergeCell ref="B9:B24"/>
    <mergeCell ref="B25:B40"/>
    <mergeCell ref="B41:B56"/>
    <mergeCell ref="C4:K4"/>
  </mergeCells>
  <phoneticPr fontId="0" type="noConversion"/>
  <dataValidations count="1">
    <dataValidation type="list" allowBlank="1" showInputMessage="1" showErrorMessage="1" sqref="C57" xr:uid="{00000000-0002-0000-0200-000000000000}">
      <formula1>strosek</formula1>
    </dataValidation>
  </dataValidations>
  <pageMargins left="0.19685039370078741" right="0.19685039370078741" top="0.19685039370078741" bottom="0.19685039370078741" header="0.19685039370078741" footer="0.19685039370078741"/>
  <pageSetup paperSize="9" scale="53" fitToHeight="0" orientation="landscape" r:id="rId1"/>
  <headerFooter scaleWithDoc="0" alignWithMargins="0"/>
  <ignoredErrors>
    <ignoredError sqref="L24" formula="1"/>
  </ignoredError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RM!$B$1:$B$3</xm:f>
          </x14:formula1>
          <xm:sqref>P25:P39 P9:P23 P41:P55</xm:sqref>
        </x14:dataValidation>
        <x14:dataValidation type="list" allowBlank="1" showInputMessage="1" showErrorMessage="1" xr:uid="{00000000-0002-0000-0200-000001000000}">
          <x14:formula1>
            <xm:f>RM!$B$5:$B$12</xm:f>
          </x14:formula1>
          <xm:sqref>C25:C39 C9:C23 C41:C55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37"/>
  <sheetViews>
    <sheetView tabSelected="1" zoomScale="85" zoomScaleNormal="85" workbookViewId="0">
      <selection activeCell="A28" sqref="A28:B28"/>
    </sheetView>
  </sheetViews>
  <sheetFormatPr defaultColWidth="8.85546875" defaultRowHeight="12.75" x14ac:dyDescent="0.2"/>
  <cols>
    <col min="1" max="1" width="8.85546875" style="34"/>
    <col min="2" max="2" width="14.140625" style="25" bestFit="1" customWidth="1"/>
    <col min="3" max="3" width="36.140625" style="25" bestFit="1" customWidth="1"/>
    <col min="4" max="7" width="18.7109375" style="25" customWidth="1"/>
    <col min="8" max="8" width="12.7109375" style="25" customWidth="1"/>
    <col min="9" max="9" width="8.28515625" style="25" bestFit="1" customWidth="1"/>
    <col min="10" max="10" width="14.28515625" style="25" customWidth="1"/>
    <col min="11" max="11" width="15.28515625" style="25" customWidth="1"/>
    <col min="12" max="12" width="9.7109375" style="25" bestFit="1" customWidth="1"/>
    <col min="13" max="14" width="12.7109375" style="25" customWidth="1"/>
    <col min="15" max="15" width="10" style="25" customWidth="1"/>
    <col min="16" max="16" width="11.28515625" style="25" bestFit="1" customWidth="1"/>
    <col min="17" max="17" width="14" style="35" customWidth="1"/>
    <col min="18" max="18" width="16.7109375" style="25" customWidth="1"/>
    <col min="19" max="19" width="12.5703125" style="25" customWidth="1"/>
    <col min="20" max="20" width="25.28515625" style="25" customWidth="1"/>
    <col min="21" max="21" width="8.85546875" style="25"/>
    <col min="22" max="22" width="8.85546875" style="25" hidden="1" customWidth="1"/>
    <col min="23" max="16384" width="8.85546875" style="25"/>
  </cols>
  <sheetData>
    <row r="1" spans="1:19" ht="18.75" thickBot="1" x14ac:dyDescent="0.3">
      <c r="A1" s="146" t="s">
        <v>187</v>
      </c>
    </row>
    <row r="2" spans="1:19" ht="18" x14ac:dyDescent="0.25">
      <c r="A2" s="240" t="s">
        <v>5</v>
      </c>
      <c r="B2" s="36"/>
      <c r="C2" s="269"/>
      <c r="D2" s="269"/>
      <c r="E2" s="269"/>
      <c r="F2" s="269"/>
      <c r="G2" s="269"/>
      <c r="H2" s="269"/>
      <c r="I2" s="269"/>
      <c r="J2" s="269"/>
      <c r="K2" s="270"/>
    </row>
    <row r="3" spans="1:19" ht="18" x14ac:dyDescent="0.25">
      <c r="A3" s="241" t="s">
        <v>6</v>
      </c>
      <c r="B3" s="37"/>
      <c r="C3" s="271"/>
      <c r="D3" s="272"/>
      <c r="E3" s="272"/>
      <c r="F3" s="272"/>
      <c r="G3" s="272"/>
      <c r="H3" s="272"/>
      <c r="I3" s="272"/>
      <c r="J3" s="272"/>
      <c r="K3" s="273"/>
    </row>
    <row r="4" spans="1:19" ht="18" x14ac:dyDescent="0.25">
      <c r="A4" s="242" t="s">
        <v>165</v>
      </c>
      <c r="B4" s="210"/>
      <c r="C4" s="271"/>
      <c r="D4" s="272"/>
      <c r="E4" s="272"/>
      <c r="F4" s="272"/>
      <c r="G4" s="272"/>
      <c r="H4" s="272"/>
      <c r="I4" s="272"/>
      <c r="J4" s="272"/>
      <c r="K4" s="273"/>
    </row>
    <row r="5" spans="1:19" ht="18.75" thickBot="1" x14ac:dyDescent="0.3">
      <c r="A5" s="243" t="s">
        <v>166</v>
      </c>
      <c r="B5" s="38"/>
      <c r="C5" s="274"/>
      <c r="D5" s="274"/>
      <c r="E5" s="274"/>
      <c r="F5" s="274"/>
      <c r="G5" s="274"/>
      <c r="H5" s="274"/>
      <c r="I5" s="274"/>
      <c r="J5" s="274"/>
      <c r="K5" s="275"/>
    </row>
    <row r="6" spans="1:19" ht="18" x14ac:dyDescent="0.25">
      <c r="A6" s="146"/>
    </row>
    <row r="7" spans="1:19" s="147" customFormat="1" ht="26.45" customHeight="1" x14ac:dyDescent="0.25">
      <c r="A7" s="160" t="s">
        <v>64</v>
      </c>
      <c r="B7" s="161"/>
      <c r="C7" s="161"/>
      <c r="D7" s="161"/>
      <c r="E7" s="161"/>
      <c r="F7" s="161"/>
      <c r="G7" s="161"/>
      <c r="H7" s="161"/>
      <c r="I7" s="162"/>
      <c r="J7" s="256" t="s">
        <v>28</v>
      </c>
      <c r="K7" s="257"/>
      <c r="L7" s="257"/>
      <c r="M7" s="257"/>
      <c r="N7" s="257"/>
      <c r="O7" s="257"/>
      <c r="P7" s="257"/>
      <c r="Q7" s="257"/>
      <c r="R7" s="257"/>
      <c r="S7" s="258"/>
    </row>
    <row r="8" spans="1:19" s="90" customFormat="1" ht="89.25" x14ac:dyDescent="0.2">
      <c r="A8" s="39" t="s">
        <v>3</v>
      </c>
      <c r="B8" s="40" t="s">
        <v>4</v>
      </c>
      <c r="C8" s="88" t="s">
        <v>19</v>
      </c>
      <c r="D8" s="40" t="s">
        <v>10</v>
      </c>
      <c r="E8" s="40" t="s">
        <v>160</v>
      </c>
      <c r="F8" s="40" t="s">
        <v>162</v>
      </c>
      <c r="G8" s="80" t="s">
        <v>149</v>
      </c>
      <c r="H8" s="88" t="s">
        <v>12</v>
      </c>
      <c r="I8" s="88" t="s">
        <v>13</v>
      </c>
      <c r="J8" s="40" t="s">
        <v>200</v>
      </c>
      <c r="K8" s="40" t="s">
        <v>0</v>
      </c>
      <c r="L8" s="41" t="s">
        <v>14</v>
      </c>
      <c r="M8" s="41" t="s">
        <v>15</v>
      </c>
      <c r="N8" s="41" t="s">
        <v>11</v>
      </c>
      <c r="O8" s="41" t="s">
        <v>1</v>
      </c>
      <c r="P8" s="42" t="s">
        <v>17</v>
      </c>
      <c r="Q8" s="41" t="s">
        <v>86</v>
      </c>
      <c r="R8" s="41" t="s">
        <v>16</v>
      </c>
      <c r="S8" s="89" t="s">
        <v>146</v>
      </c>
    </row>
    <row r="9" spans="1:19" x14ac:dyDescent="0.2">
      <c r="A9" s="264" t="s">
        <v>22</v>
      </c>
      <c r="B9" s="264" t="s">
        <v>7</v>
      </c>
      <c r="C9" s="44"/>
      <c r="D9" s="45"/>
      <c r="E9" s="45"/>
      <c r="F9" s="45"/>
      <c r="G9" s="53"/>
      <c r="H9" s="46">
        <v>1</v>
      </c>
      <c r="I9" s="46">
        <v>1</v>
      </c>
      <c r="J9" s="47">
        <v>10000</v>
      </c>
      <c r="K9" s="205">
        <v>0.25</v>
      </c>
      <c r="L9" s="48">
        <f>I9*J9*(1+K9)</f>
        <v>12500</v>
      </c>
      <c r="M9" s="48">
        <f>I9*J9*K9</f>
        <v>2500</v>
      </c>
      <c r="N9" s="48">
        <f>L9-M9</f>
        <v>10000</v>
      </c>
      <c r="O9" s="48">
        <f>L9</f>
        <v>12500</v>
      </c>
      <c r="P9" s="49">
        <v>1</v>
      </c>
      <c r="Q9" s="48">
        <f>(O9*P9)</f>
        <v>12500</v>
      </c>
      <c r="R9" s="48">
        <f>L9-Q9</f>
        <v>0</v>
      </c>
      <c r="S9" s="46"/>
    </row>
    <row r="10" spans="1:19" x14ac:dyDescent="0.2">
      <c r="A10" s="264"/>
      <c r="B10" s="264"/>
      <c r="C10" s="44"/>
      <c r="D10" s="45"/>
      <c r="E10" s="45"/>
      <c r="F10" s="45"/>
      <c r="G10" s="53"/>
      <c r="H10" s="46">
        <v>1</v>
      </c>
      <c r="I10" s="46">
        <v>1</v>
      </c>
      <c r="J10" s="47">
        <v>10000</v>
      </c>
      <c r="K10" s="205">
        <v>0.25</v>
      </c>
      <c r="L10" s="48">
        <f>I10*J10*(1+K10)</f>
        <v>12500</v>
      </c>
      <c r="M10" s="48">
        <f>I10*J10*K10</f>
        <v>2500</v>
      </c>
      <c r="N10" s="48">
        <f>L10-M10</f>
        <v>10000</v>
      </c>
      <c r="O10" s="48">
        <f t="shared" ref="O10:O13" si="0">L10</f>
        <v>12500</v>
      </c>
      <c r="P10" s="49">
        <v>1</v>
      </c>
      <c r="Q10" s="48">
        <f>(O10*P10)</f>
        <v>12500</v>
      </c>
      <c r="R10" s="48">
        <f>L10-Q10</f>
        <v>0</v>
      </c>
      <c r="S10" s="46"/>
    </row>
    <row r="11" spans="1:19" x14ac:dyDescent="0.2">
      <c r="A11" s="264"/>
      <c r="B11" s="264"/>
      <c r="C11" s="44"/>
      <c r="D11" s="45"/>
      <c r="E11" s="45"/>
      <c r="F11" s="45"/>
      <c r="G11" s="53"/>
      <c r="H11" s="46">
        <v>1</v>
      </c>
      <c r="I11" s="46">
        <v>1</v>
      </c>
      <c r="J11" s="47">
        <v>10000</v>
      </c>
      <c r="K11" s="205">
        <v>0.25</v>
      </c>
      <c r="L11" s="48">
        <f>I11*J11*(1+K11)</f>
        <v>12500</v>
      </c>
      <c r="M11" s="48">
        <f>I11*J11*K11</f>
        <v>2500</v>
      </c>
      <c r="N11" s="48">
        <f>L11-M11</f>
        <v>10000</v>
      </c>
      <c r="O11" s="48">
        <f t="shared" si="0"/>
        <v>12500</v>
      </c>
      <c r="P11" s="49">
        <v>1</v>
      </c>
      <c r="Q11" s="48">
        <f>(O11*P11)</f>
        <v>12500</v>
      </c>
      <c r="R11" s="48">
        <f>L11-Q11</f>
        <v>0</v>
      </c>
      <c r="S11" s="46"/>
    </row>
    <row r="12" spans="1:19" x14ac:dyDescent="0.2">
      <c r="A12" s="264"/>
      <c r="B12" s="264"/>
      <c r="C12" s="44"/>
      <c r="D12" s="45"/>
      <c r="E12" s="45"/>
      <c r="F12" s="45"/>
      <c r="G12" s="53"/>
      <c r="H12" s="46">
        <v>1</v>
      </c>
      <c r="I12" s="46">
        <v>1</v>
      </c>
      <c r="J12" s="47">
        <v>10000</v>
      </c>
      <c r="K12" s="205">
        <v>0.25</v>
      </c>
      <c r="L12" s="48">
        <f>I12*J12*(1+K12)</f>
        <v>12500</v>
      </c>
      <c r="M12" s="48">
        <f>I12*J12*K12</f>
        <v>2500</v>
      </c>
      <c r="N12" s="48">
        <f>L12-M12</f>
        <v>10000</v>
      </c>
      <c r="O12" s="48">
        <f t="shared" si="0"/>
        <v>12500</v>
      </c>
      <c r="P12" s="49">
        <v>1</v>
      </c>
      <c r="Q12" s="48">
        <f>(O12*P12)</f>
        <v>12500</v>
      </c>
      <c r="R12" s="48">
        <f>L12-Q12</f>
        <v>0</v>
      </c>
      <c r="S12" s="46"/>
    </row>
    <row r="13" spans="1:19" x14ac:dyDescent="0.2">
      <c r="A13" s="264"/>
      <c r="B13" s="264"/>
      <c r="C13" s="44"/>
      <c r="D13" s="45"/>
      <c r="E13" s="45"/>
      <c r="F13" s="45"/>
      <c r="G13" s="53"/>
      <c r="H13" s="46">
        <v>1</v>
      </c>
      <c r="I13" s="46">
        <v>1</v>
      </c>
      <c r="J13" s="47">
        <v>10000</v>
      </c>
      <c r="K13" s="205">
        <v>0.25</v>
      </c>
      <c r="L13" s="48">
        <f>I13*J13*(1+K13)</f>
        <v>12500</v>
      </c>
      <c r="M13" s="48">
        <f>I13*J13*K13</f>
        <v>2500</v>
      </c>
      <c r="N13" s="48">
        <f>L13-M13</f>
        <v>10000</v>
      </c>
      <c r="O13" s="48">
        <f t="shared" si="0"/>
        <v>12500</v>
      </c>
      <c r="P13" s="49">
        <v>1</v>
      </c>
      <c r="Q13" s="48">
        <f>(O13*P13)</f>
        <v>12500</v>
      </c>
      <c r="R13" s="48">
        <f>L13-Q13</f>
        <v>0</v>
      </c>
      <c r="S13" s="46"/>
    </row>
    <row r="14" spans="1:19" x14ac:dyDescent="0.2">
      <c r="A14" s="264"/>
      <c r="B14" s="264"/>
      <c r="C14" s="50"/>
      <c r="D14" s="51"/>
      <c r="E14" s="51"/>
      <c r="F14" s="51"/>
      <c r="G14" s="206"/>
      <c r="H14" s="207"/>
      <c r="I14" s="51"/>
      <c r="J14" s="52" t="s">
        <v>43</v>
      </c>
      <c r="K14" s="53"/>
      <c r="L14" s="54">
        <f>SUM(L9:L13)</f>
        <v>62500</v>
      </c>
      <c r="M14" s="54">
        <f t="shared" ref="M14:R14" si="1">SUM(M9:M13)</f>
        <v>12500</v>
      </c>
      <c r="N14" s="54">
        <f t="shared" si="1"/>
        <v>50000</v>
      </c>
      <c r="O14" s="54">
        <f t="shared" si="1"/>
        <v>62500</v>
      </c>
      <c r="P14" s="53"/>
      <c r="Q14" s="54">
        <f t="shared" si="1"/>
        <v>62500</v>
      </c>
      <c r="R14" s="54">
        <f t="shared" si="1"/>
        <v>0</v>
      </c>
      <c r="S14" s="53"/>
    </row>
    <row r="15" spans="1:19" x14ac:dyDescent="0.2">
      <c r="A15" s="264"/>
      <c r="B15" s="266" t="s">
        <v>8</v>
      </c>
      <c r="C15" s="44"/>
      <c r="D15" s="45"/>
      <c r="E15" s="45"/>
      <c r="F15" s="45"/>
      <c r="G15" s="53"/>
      <c r="H15" s="46">
        <v>1</v>
      </c>
      <c r="I15" s="46">
        <v>1</v>
      </c>
      <c r="J15" s="47">
        <v>10000</v>
      </c>
      <c r="K15" s="205">
        <v>0.25</v>
      </c>
      <c r="L15" s="48">
        <f>I15*J15*(1+K15)</f>
        <v>12500</v>
      </c>
      <c r="M15" s="48">
        <f>I15*J15*K15</f>
        <v>2500</v>
      </c>
      <c r="N15" s="48">
        <f>L15-M15</f>
        <v>10000</v>
      </c>
      <c r="O15" s="48">
        <f>L15</f>
        <v>12500</v>
      </c>
      <c r="P15" s="49">
        <v>1</v>
      </c>
      <c r="Q15" s="48">
        <f>(O15*P15)</f>
        <v>12500</v>
      </c>
      <c r="R15" s="48">
        <f>L15-Q15</f>
        <v>0</v>
      </c>
      <c r="S15" s="46"/>
    </row>
    <row r="16" spans="1:19" x14ac:dyDescent="0.2">
      <c r="A16" s="264"/>
      <c r="B16" s="267"/>
      <c r="C16" s="44"/>
      <c r="D16" s="45"/>
      <c r="E16" s="45"/>
      <c r="F16" s="45"/>
      <c r="G16" s="53"/>
      <c r="H16" s="46">
        <v>1</v>
      </c>
      <c r="I16" s="46">
        <v>1</v>
      </c>
      <c r="J16" s="47">
        <v>10000</v>
      </c>
      <c r="K16" s="205">
        <v>0.25</v>
      </c>
      <c r="L16" s="48">
        <f>I16*J16*(1+K16)</f>
        <v>12500</v>
      </c>
      <c r="M16" s="48">
        <f>I16*J16*K16</f>
        <v>2500</v>
      </c>
      <c r="N16" s="48">
        <f>L16-M16</f>
        <v>10000</v>
      </c>
      <c r="O16" s="48">
        <f t="shared" ref="O16:O19" si="2">L16</f>
        <v>12500</v>
      </c>
      <c r="P16" s="49">
        <v>1</v>
      </c>
      <c r="Q16" s="48">
        <f>(O16*P16)</f>
        <v>12500</v>
      </c>
      <c r="R16" s="48">
        <f>L16-Q16</f>
        <v>0</v>
      </c>
      <c r="S16" s="46"/>
    </row>
    <row r="17" spans="1:19" x14ac:dyDescent="0.2">
      <c r="A17" s="264"/>
      <c r="B17" s="267"/>
      <c r="C17" s="44"/>
      <c r="D17" s="45"/>
      <c r="E17" s="45"/>
      <c r="F17" s="45"/>
      <c r="G17" s="53"/>
      <c r="H17" s="46">
        <v>1</v>
      </c>
      <c r="I17" s="46">
        <v>1</v>
      </c>
      <c r="J17" s="47">
        <v>10000</v>
      </c>
      <c r="K17" s="205">
        <v>0.25</v>
      </c>
      <c r="L17" s="48">
        <f>I17*J17*(1+K17)</f>
        <v>12500</v>
      </c>
      <c r="M17" s="48">
        <f>I17*J17*K17</f>
        <v>2500</v>
      </c>
      <c r="N17" s="48">
        <f>L17-M17</f>
        <v>10000</v>
      </c>
      <c r="O17" s="48">
        <f t="shared" si="2"/>
        <v>12500</v>
      </c>
      <c r="P17" s="49">
        <v>1</v>
      </c>
      <c r="Q17" s="48">
        <f>(O17*P17)</f>
        <v>12500</v>
      </c>
      <c r="R17" s="48">
        <f>L17-Q17</f>
        <v>0</v>
      </c>
      <c r="S17" s="46"/>
    </row>
    <row r="18" spans="1:19" x14ac:dyDescent="0.2">
      <c r="A18" s="264"/>
      <c r="B18" s="267"/>
      <c r="C18" s="44"/>
      <c r="D18" s="45"/>
      <c r="E18" s="45"/>
      <c r="F18" s="45"/>
      <c r="G18" s="53"/>
      <c r="H18" s="46">
        <v>1</v>
      </c>
      <c r="I18" s="46">
        <v>1</v>
      </c>
      <c r="J18" s="47">
        <v>10000</v>
      </c>
      <c r="K18" s="205">
        <v>0.25</v>
      </c>
      <c r="L18" s="48">
        <f>I18*J18*(1+K18)</f>
        <v>12500</v>
      </c>
      <c r="M18" s="48">
        <f>I18*J18*K18</f>
        <v>2500</v>
      </c>
      <c r="N18" s="48">
        <f>L18-M18</f>
        <v>10000</v>
      </c>
      <c r="O18" s="48">
        <f t="shared" si="2"/>
        <v>12500</v>
      </c>
      <c r="P18" s="49">
        <v>1</v>
      </c>
      <c r="Q18" s="48">
        <f>(O18*P18)</f>
        <v>12500</v>
      </c>
      <c r="R18" s="48">
        <f>L18-Q18</f>
        <v>0</v>
      </c>
      <c r="S18" s="46"/>
    </row>
    <row r="19" spans="1:19" x14ac:dyDescent="0.2">
      <c r="A19" s="264"/>
      <c r="B19" s="267"/>
      <c r="C19" s="44"/>
      <c r="D19" s="45"/>
      <c r="E19" s="45"/>
      <c r="F19" s="45"/>
      <c r="G19" s="53"/>
      <c r="H19" s="46">
        <v>1</v>
      </c>
      <c r="I19" s="46">
        <v>1</v>
      </c>
      <c r="J19" s="47">
        <v>10000</v>
      </c>
      <c r="K19" s="205">
        <v>0.25</v>
      </c>
      <c r="L19" s="48">
        <f>I19*J19*(1+K19)</f>
        <v>12500</v>
      </c>
      <c r="M19" s="48">
        <f>I19*J19*K19</f>
        <v>2500</v>
      </c>
      <c r="N19" s="48">
        <f>L19-M19</f>
        <v>10000</v>
      </c>
      <c r="O19" s="48">
        <f t="shared" si="2"/>
        <v>12500</v>
      </c>
      <c r="P19" s="49">
        <v>1</v>
      </c>
      <c r="Q19" s="48">
        <f>(O19*P19)</f>
        <v>12500</v>
      </c>
      <c r="R19" s="48">
        <f>L19-Q19</f>
        <v>0</v>
      </c>
      <c r="S19" s="46"/>
    </row>
    <row r="20" spans="1:19" x14ac:dyDescent="0.2">
      <c r="A20" s="264"/>
      <c r="B20" s="268"/>
      <c r="C20" s="50"/>
      <c r="D20" s="51"/>
      <c r="E20" s="51"/>
      <c r="F20" s="51"/>
      <c r="G20" s="206"/>
      <c r="H20" s="207"/>
      <c r="I20" s="51"/>
      <c r="J20" s="52" t="s">
        <v>43</v>
      </c>
      <c r="K20" s="53"/>
      <c r="L20" s="54">
        <f>SUM(L15:L19)</f>
        <v>62500</v>
      </c>
      <c r="M20" s="54">
        <f t="shared" ref="M20:R20" si="3">SUM(M15:M19)</f>
        <v>12500</v>
      </c>
      <c r="N20" s="54">
        <f t="shared" si="3"/>
        <v>50000</v>
      </c>
      <c r="O20" s="54">
        <f t="shared" si="3"/>
        <v>62500</v>
      </c>
      <c r="P20" s="53"/>
      <c r="Q20" s="54">
        <f t="shared" si="3"/>
        <v>62500</v>
      </c>
      <c r="R20" s="54">
        <f t="shared" si="3"/>
        <v>0</v>
      </c>
      <c r="S20" s="53"/>
    </row>
    <row r="21" spans="1:19" x14ac:dyDescent="0.2">
      <c r="A21" s="264"/>
      <c r="B21" s="266" t="s">
        <v>9</v>
      </c>
      <c r="C21" s="44"/>
      <c r="D21" s="45"/>
      <c r="E21" s="45"/>
      <c r="F21" s="45"/>
      <c r="G21" s="53"/>
      <c r="H21" s="46">
        <v>1</v>
      </c>
      <c r="I21" s="46">
        <v>1</v>
      </c>
      <c r="J21" s="47">
        <v>10000</v>
      </c>
      <c r="K21" s="205">
        <v>0.25</v>
      </c>
      <c r="L21" s="48">
        <f>I21*J21*(1+K21)</f>
        <v>12500</v>
      </c>
      <c r="M21" s="48">
        <f>I21*J21*K21</f>
        <v>2500</v>
      </c>
      <c r="N21" s="48">
        <f>L21-M21</f>
        <v>10000</v>
      </c>
      <c r="O21" s="48">
        <f>L21</f>
        <v>12500</v>
      </c>
      <c r="P21" s="49">
        <v>1</v>
      </c>
      <c r="Q21" s="48">
        <f>(O21*P21)</f>
        <v>12500</v>
      </c>
      <c r="R21" s="48">
        <f>L21-Q21</f>
        <v>0</v>
      </c>
      <c r="S21" s="46"/>
    </row>
    <row r="22" spans="1:19" x14ac:dyDescent="0.2">
      <c r="A22" s="264"/>
      <c r="B22" s="267"/>
      <c r="C22" s="44"/>
      <c r="D22" s="55"/>
      <c r="E22" s="55"/>
      <c r="F22" s="55"/>
      <c r="G22" s="53"/>
      <c r="H22" s="46">
        <v>1</v>
      </c>
      <c r="I22" s="46">
        <v>1</v>
      </c>
      <c r="J22" s="47">
        <v>10000</v>
      </c>
      <c r="K22" s="205">
        <v>0.25</v>
      </c>
      <c r="L22" s="48">
        <f>I22*J22*(1+K22)</f>
        <v>12500</v>
      </c>
      <c r="M22" s="48">
        <f>I22*J22*K22</f>
        <v>2500</v>
      </c>
      <c r="N22" s="48">
        <f>L22-M22</f>
        <v>10000</v>
      </c>
      <c r="O22" s="48">
        <f t="shared" ref="O22:O25" si="4">L22</f>
        <v>12500</v>
      </c>
      <c r="P22" s="49">
        <v>1</v>
      </c>
      <c r="Q22" s="48">
        <f>(O22*P22)</f>
        <v>12500</v>
      </c>
      <c r="R22" s="48">
        <f>L22-Q22</f>
        <v>0</v>
      </c>
      <c r="S22" s="46"/>
    </row>
    <row r="23" spans="1:19" x14ac:dyDescent="0.2">
      <c r="A23" s="264"/>
      <c r="B23" s="267"/>
      <c r="C23" s="44"/>
      <c r="D23" s="45"/>
      <c r="E23" s="45"/>
      <c r="F23" s="45"/>
      <c r="G23" s="53"/>
      <c r="H23" s="46">
        <v>1</v>
      </c>
      <c r="I23" s="46">
        <v>1</v>
      </c>
      <c r="J23" s="47">
        <v>10000</v>
      </c>
      <c r="K23" s="205">
        <v>0.25</v>
      </c>
      <c r="L23" s="48">
        <f>I23*J23*(1+K23)</f>
        <v>12500</v>
      </c>
      <c r="M23" s="48">
        <f>I23*J23*K23</f>
        <v>2500</v>
      </c>
      <c r="N23" s="48">
        <f>L23-M23</f>
        <v>10000</v>
      </c>
      <c r="O23" s="48">
        <f t="shared" si="4"/>
        <v>12500</v>
      </c>
      <c r="P23" s="49">
        <v>1</v>
      </c>
      <c r="Q23" s="48">
        <f>(O23*P23)</f>
        <v>12500</v>
      </c>
      <c r="R23" s="48">
        <f>L23-Q23</f>
        <v>0</v>
      </c>
      <c r="S23" s="46"/>
    </row>
    <row r="24" spans="1:19" x14ac:dyDescent="0.2">
      <c r="A24" s="264"/>
      <c r="B24" s="267"/>
      <c r="C24" s="44"/>
      <c r="D24" s="45"/>
      <c r="E24" s="45"/>
      <c r="F24" s="45"/>
      <c r="G24" s="53"/>
      <c r="H24" s="46">
        <v>1</v>
      </c>
      <c r="I24" s="46">
        <v>1</v>
      </c>
      <c r="J24" s="47">
        <v>10000</v>
      </c>
      <c r="K24" s="205">
        <v>0.25</v>
      </c>
      <c r="L24" s="48">
        <f>I24*J24*(1+K24)</f>
        <v>12500</v>
      </c>
      <c r="M24" s="48">
        <f>I24*J24*K24</f>
        <v>2500</v>
      </c>
      <c r="N24" s="48">
        <f>L24-M24</f>
        <v>10000</v>
      </c>
      <c r="O24" s="48">
        <f t="shared" si="4"/>
        <v>12500</v>
      </c>
      <c r="P24" s="49">
        <v>1</v>
      </c>
      <c r="Q24" s="48">
        <f>(O24*P24)</f>
        <v>12500</v>
      </c>
      <c r="R24" s="48">
        <f>L24-Q24</f>
        <v>0</v>
      </c>
      <c r="S24" s="46"/>
    </row>
    <row r="25" spans="1:19" x14ac:dyDescent="0.2">
      <c r="A25" s="264"/>
      <c r="B25" s="267"/>
      <c r="C25" s="44"/>
      <c r="D25" s="45"/>
      <c r="E25" s="45"/>
      <c r="F25" s="45"/>
      <c r="G25" s="53"/>
      <c r="H25" s="46">
        <v>1</v>
      </c>
      <c r="I25" s="46">
        <v>1</v>
      </c>
      <c r="J25" s="47">
        <v>10000</v>
      </c>
      <c r="K25" s="205">
        <v>0.25</v>
      </c>
      <c r="L25" s="48">
        <f>I25*J25*(1+K25)</f>
        <v>12500</v>
      </c>
      <c r="M25" s="48">
        <f>I25*J25*K25</f>
        <v>2500</v>
      </c>
      <c r="N25" s="48">
        <f>L25-M25</f>
        <v>10000</v>
      </c>
      <c r="O25" s="48">
        <f t="shared" si="4"/>
        <v>12500</v>
      </c>
      <c r="P25" s="49">
        <v>0.8</v>
      </c>
      <c r="Q25" s="48">
        <f>(O25*P25)</f>
        <v>10000</v>
      </c>
      <c r="R25" s="48">
        <f>L25-Q25</f>
        <v>2500</v>
      </c>
      <c r="S25" s="46"/>
    </row>
    <row r="26" spans="1:19" x14ac:dyDescent="0.2">
      <c r="A26" s="264"/>
      <c r="B26" s="267"/>
      <c r="C26" s="154"/>
      <c r="D26" s="155"/>
      <c r="E26" s="155"/>
      <c r="F26" s="155"/>
      <c r="G26" s="155"/>
      <c r="H26" s="155"/>
      <c r="I26" s="155"/>
      <c r="J26" s="156" t="s">
        <v>43</v>
      </c>
      <c r="K26" s="53"/>
      <c r="L26" s="54">
        <f>SUM(L21:L25)</f>
        <v>62500</v>
      </c>
      <c r="M26" s="54">
        <f t="shared" ref="M26:R26" si="5">SUM(M21:M25)</f>
        <v>12500</v>
      </c>
      <c r="N26" s="54">
        <f t="shared" si="5"/>
        <v>50000</v>
      </c>
      <c r="O26" s="54">
        <f t="shared" si="5"/>
        <v>62500</v>
      </c>
      <c r="P26" s="53"/>
      <c r="Q26" s="54">
        <f t="shared" si="5"/>
        <v>60000</v>
      </c>
      <c r="R26" s="54">
        <f t="shared" si="5"/>
        <v>2500</v>
      </c>
      <c r="S26" s="53"/>
    </row>
    <row r="27" spans="1:19" ht="18" customHeight="1" x14ac:dyDescent="0.2">
      <c r="A27" s="265"/>
      <c r="B27" s="157"/>
      <c r="C27" s="158"/>
      <c r="D27" s="56"/>
      <c r="E27" s="56"/>
      <c r="F27" s="56"/>
      <c r="G27" s="56"/>
      <c r="H27" s="56"/>
      <c r="I27" s="56"/>
      <c r="J27" s="159" t="s">
        <v>83</v>
      </c>
      <c r="K27" s="53"/>
      <c r="L27" s="54">
        <f>L26+L20+L14</f>
        <v>187500</v>
      </c>
      <c r="M27" s="54">
        <f t="shared" ref="M27:R27" si="6">M26+M20+M14</f>
        <v>37500</v>
      </c>
      <c r="N27" s="54">
        <f t="shared" si="6"/>
        <v>150000</v>
      </c>
      <c r="O27" s="54">
        <f t="shared" si="6"/>
        <v>187500</v>
      </c>
      <c r="P27" s="53"/>
      <c r="Q27" s="54">
        <f t="shared" si="6"/>
        <v>185000</v>
      </c>
      <c r="R27" s="54">
        <f t="shared" si="6"/>
        <v>2500</v>
      </c>
      <c r="S27" s="53"/>
    </row>
    <row r="28" spans="1:19" ht="16.5" x14ac:dyDescent="0.2">
      <c r="A28" s="19" t="s">
        <v>44</v>
      </c>
      <c r="B28" s="203" t="s">
        <v>211</v>
      </c>
    </row>
    <row r="31" spans="1:19" ht="18" x14ac:dyDescent="0.25">
      <c r="A31" s="25"/>
      <c r="B31" s="166" t="s">
        <v>129</v>
      </c>
      <c r="C31" s="165"/>
      <c r="D31" s="166" t="s">
        <v>130</v>
      </c>
      <c r="E31" s="167"/>
      <c r="F31" s="147"/>
    </row>
    <row r="32" spans="1:19" ht="18" x14ac:dyDescent="0.25">
      <c r="A32" s="25"/>
      <c r="B32" s="147"/>
      <c r="C32" s="147"/>
      <c r="D32" s="147"/>
      <c r="E32" s="147"/>
      <c r="F32" s="147"/>
    </row>
    <row r="33" spans="1:8" ht="18" x14ac:dyDescent="0.25">
      <c r="A33" s="25"/>
      <c r="B33" s="147"/>
      <c r="C33" s="147"/>
      <c r="D33" s="147"/>
      <c r="E33" s="147"/>
      <c r="F33" s="147"/>
    </row>
    <row r="34" spans="1:8" ht="18" x14ac:dyDescent="0.25">
      <c r="A34" s="25"/>
      <c r="B34" s="147"/>
      <c r="D34" s="166" t="s">
        <v>133</v>
      </c>
      <c r="E34" s="165"/>
      <c r="F34" s="165"/>
    </row>
    <row r="35" spans="1:8" ht="18" x14ac:dyDescent="0.25">
      <c r="A35" s="25"/>
      <c r="B35" s="147"/>
      <c r="D35" s="147"/>
      <c r="E35" s="147"/>
      <c r="F35" s="147"/>
    </row>
    <row r="36" spans="1:8" ht="18" x14ac:dyDescent="0.25">
      <c r="A36" s="25"/>
      <c r="B36" s="147"/>
      <c r="D36" s="147"/>
      <c r="E36" s="147"/>
      <c r="H36" s="147" t="s">
        <v>132</v>
      </c>
    </row>
    <row r="37" spans="1:8" ht="18" x14ac:dyDescent="0.25">
      <c r="A37" s="25"/>
      <c r="B37" s="147"/>
      <c r="D37" s="166" t="s">
        <v>131</v>
      </c>
      <c r="E37" s="165"/>
      <c r="F37" s="165"/>
    </row>
  </sheetData>
  <mergeCells count="9">
    <mergeCell ref="C2:K2"/>
    <mergeCell ref="C3:K3"/>
    <mergeCell ref="C5:K5"/>
    <mergeCell ref="J7:S7"/>
    <mergeCell ref="A9:A27"/>
    <mergeCell ref="B9:B14"/>
    <mergeCell ref="B15:B20"/>
    <mergeCell ref="B21:B26"/>
    <mergeCell ref="C4:K4"/>
  </mergeCells>
  <dataValidations count="1">
    <dataValidation type="list" allowBlank="1" showInputMessage="1" showErrorMessage="1" sqref="C27" xr:uid="{00000000-0002-0000-0300-000000000000}">
      <formula1>strosek</formula1>
    </dataValidation>
  </dataValidations>
  <pageMargins left="0.19685039370078741" right="0.19685039370078741" top="0.19685039370078741" bottom="0.19685039370078741" header="0.19685039370078741" footer="0.19685039370078741"/>
  <pageSetup paperSize="9" scale="5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RM!$B$14:$B$20</xm:f>
          </x14:formula1>
          <xm:sqref>C9:C13 C15:C19 C21:C25</xm:sqref>
        </x14:dataValidation>
        <x14:dataValidation type="list" allowBlank="1" showInputMessage="1" showErrorMessage="1" xr:uid="{00000000-0002-0000-0300-000002000000}">
          <x14:formula1>
            <xm:f>RM!$B$1:$B$3</xm:f>
          </x14:formula1>
          <xm:sqref>P15:P19 P9:P13 P21:P25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3"/>
  <sheetViews>
    <sheetView topLeftCell="B1" zoomScale="130" zoomScaleNormal="130" workbookViewId="0">
      <selection activeCell="F11" sqref="F11"/>
    </sheetView>
  </sheetViews>
  <sheetFormatPr defaultColWidth="9.140625" defaultRowHeight="12.75" x14ac:dyDescent="0.2"/>
  <cols>
    <col min="1" max="1" width="21.7109375" style="25" customWidth="1"/>
    <col min="2" max="2" width="105.140625" style="25" customWidth="1"/>
    <col min="3" max="3" width="26" style="25" customWidth="1"/>
    <col min="4" max="4" width="15.140625" style="25" customWidth="1"/>
    <col min="5" max="6" width="13.140625" style="25" bestFit="1" customWidth="1"/>
    <col min="7" max="7" width="14.42578125" style="25" bestFit="1" customWidth="1"/>
    <col min="8" max="16384" width="9.140625" style="25"/>
  </cols>
  <sheetData>
    <row r="1" spans="1:7" ht="21" thickBot="1" x14ac:dyDescent="0.35">
      <c r="A1" s="29" t="s">
        <v>188</v>
      </c>
    </row>
    <row r="2" spans="1:7" ht="18" x14ac:dyDescent="0.25">
      <c r="A2" s="211" t="s">
        <v>5</v>
      </c>
      <c r="B2" s="279"/>
      <c r="C2" s="280"/>
      <c r="D2" s="280"/>
      <c r="E2" s="281"/>
    </row>
    <row r="3" spans="1:7" ht="18" x14ac:dyDescent="0.25">
      <c r="A3" s="212" t="s">
        <v>6</v>
      </c>
      <c r="B3" s="276"/>
      <c r="C3" s="277"/>
      <c r="D3" s="277"/>
      <c r="E3" s="278"/>
    </row>
    <row r="4" spans="1:7" ht="18" x14ac:dyDescent="0.25">
      <c r="A4" s="212" t="s">
        <v>163</v>
      </c>
      <c r="B4" s="276"/>
      <c r="C4" s="277"/>
      <c r="D4" s="277"/>
      <c r="E4" s="278"/>
    </row>
    <row r="5" spans="1:7" ht="18.75" thickBot="1" x14ac:dyDescent="0.3">
      <c r="A5" s="213" t="s">
        <v>164</v>
      </c>
      <c r="B5" s="299"/>
      <c r="C5" s="300"/>
      <c r="D5" s="300"/>
      <c r="E5" s="301"/>
    </row>
    <row r="6" spans="1:7" ht="20.25" x14ac:dyDescent="0.3">
      <c r="A6" s="29"/>
    </row>
    <row r="7" spans="1:7" ht="19.5" thickBot="1" x14ac:dyDescent="0.35">
      <c r="A7" s="30" t="s">
        <v>65</v>
      </c>
      <c r="B7" s="31"/>
      <c r="C7" s="31"/>
      <c r="D7" s="31"/>
      <c r="E7" s="31"/>
      <c r="F7" s="31"/>
      <c r="G7" s="31"/>
    </row>
    <row r="8" spans="1:7" ht="16.5" x14ac:dyDescent="0.3">
      <c r="A8" s="178" t="s">
        <v>41</v>
      </c>
      <c r="B8" s="179"/>
      <c r="C8" s="179"/>
      <c r="D8" s="179"/>
      <c r="E8" s="179"/>
      <c r="F8" s="180"/>
    </row>
    <row r="9" spans="1:7" ht="16.5" x14ac:dyDescent="0.2">
      <c r="A9" s="287" t="s">
        <v>4</v>
      </c>
      <c r="B9" s="288" t="s">
        <v>10</v>
      </c>
      <c r="C9" s="289" t="s">
        <v>201</v>
      </c>
      <c r="D9" s="285" t="s">
        <v>28</v>
      </c>
      <c r="E9" s="285"/>
      <c r="F9" s="286"/>
    </row>
    <row r="10" spans="1:7" ht="16.5" x14ac:dyDescent="0.2">
      <c r="A10" s="287"/>
      <c r="B10" s="288"/>
      <c r="C10" s="289"/>
      <c r="D10" s="177" t="s">
        <v>29</v>
      </c>
      <c r="E10" s="177" t="s">
        <v>213</v>
      </c>
      <c r="F10" s="181" t="s">
        <v>30</v>
      </c>
    </row>
    <row r="11" spans="1:7" ht="16.5" x14ac:dyDescent="0.2">
      <c r="A11" s="182" t="s">
        <v>31</v>
      </c>
      <c r="B11" s="32" t="s">
        <v>32</v>
      </c>
      <c r="C11" s="33" t="s">
        <v>219</v>
      </c>
      <c r="D11" s="33" t="s">
        <v>220</v>
      </c>
      <c r="E11" s="33" t="s">
        <v>33</v>
      </c>
      <c r="F11" s="183" t="s">
        <v>34</v>
      </c>
    </row>
    <row r="12" spans="1:7" ht="16.5" x14ac:dyDescent="0.2">
      <c r="A12" s="282" t="s">
        <v>7</v>
      </c>
      <c r="B12" s="92"/>
      <c r="C12" s="70"/>
      <c r="D12" s="191">
        <v>80000</v>
      </c>
      <c r="E12" s="191">
        <v>20000</v>
      </c>
      <c r="F12" s="184">
        <f>D12+E12</f>
        <v>100000</v>
      </c>
    </row>
    <row r="13" spans="1:7" ht="16.5" x14ac:dyDescent="0.2">
      <c r="A13" s="283"/>
      <c r="B13" s="93"/>
      <c r="C13" s="70"/>
      <c r="D13" s="191"/>
      <c r="E13" s="191"/>
      <c r="F13" s="184">
        <f t="shared" ref="F13:F15" si="0">D13+E13</f>
        <v>0</v>
      </c>
    </row>
    <row r="14" spans="1:7" ht="16.5" x14ac:dyDescent="0.2">
      <c r="A14" s="283"/>
      <c r="B14" s="93"/>
      <c r="C14" s="70"/>
      <c r="D14" s="191"/>
      <c r="E14" s="191"/>
      <c r="F14" s="184">
        <f t="shared" si="0"/>
        <v>0</v>
      </c>
    </row>
    <row r="15" spans="1:7" ht="16.5" x14ac:dyDescent="0.2">
      <c r="A15" s="283"/>
      <c r="B15" s="93"/>
      <c r="C15" s="70"/>
      <c r="D15" s="191"/>
      <c r="E15" s="191"/>
      <c r="F15" s="184">
        <f t="shared" si="0"/>
        <v>0</v>
      </c>
    </row>
    <row r="16" spans="1:7" ht="16.5" x14ac:dyDescent="0.2">
      <c r="A16" s="284"/>
      <c r="B16" s="95"/>
      <c r="C16" s="96" t="s">
        <v>94</v>
      </c>
      <c r="D16" s="94">
        <f>SUM(D12:D15)</f>
        <v>80000</v>
      </c>
      <c r="E16" s="94">
        <f t="shared" ref="E16:F16" si="1">SUM(E12:E15)</f>
        <v>20000</v>
      </c>
      <c r="F16" s="185">
        <f t="shared" si="1"/>
        <v>100000</v>
      </c>
    </row>
    <row r="17" spans="1:7" ht="16.5" x14ac:dyDescent="0.2">
      <c r="A17" s="282" t="s">
        <v>8</v>
      </c>
      <c r="B17" s="92"/>
      <c r="C17" s="70"/>
      <c r="D17" s="191"/>
      <c r="E17" s="191"/>
      <c r="F17" s="184">
        <f>D17+E17</f>
        <v>0</v>
      </c>
    </row>
    <row r="18" spans="1:7" ht="16.5" x14ac:dyDescent="0.2">
      <c r="A18" s="283"/>
      <c r="B18" s="93"/>
      <c r="C18" s="70"/>
      <c r="D18" s="191"/>
      <c r="E18" s="191"/>
      <c r="F18" s="184">
        <f t="shared" ref="F18:F20" si="2">D18+E18</f>
        <v>0</v>
      </c>
    </row>
    <row r="19" spans="1:7" ht="16.5" x14ac:dyDescent="0.2">
      <c r="A19" s="283"/>
      <c r="B19" s="93"/>
      <c r="C19" s="70"/>
      <c r="D19" s="191"/>
      <c r="E19" s="191"/>
      <c r="F19" s="184">
        <f t="shared" si="2"/>
        <v>0</v>
      </c>
    </row>
    <row r="20" spans="1:7" ht="16.5" x14ac:dyDescent="0.2">
      <c r="A20" s="283"/>
      <c r="B20" s="93"/>
      <c r="C20" s="70"/>
      <c r="D20" s="191"/>
      <c r="E20" s="191"/>
      <c r="F20" s="184">
        <f t="shared" si="2"/>
        <v>0</v>
      </c>
    </row>
    <row r="21" spans="1:7" ht="16.5" x14ac:dyDescent="0.2">
      <c r="A21" s="284"/>
      <c r="B21" s="95"/>
      <c r="C21" s="96" t="s">
        <v>94</v>
      </c>
      <c r="D21" s="94">
        <f>SUM(D17:D20)</f>
        <v>0</v>
      </c>
      <c r="E21" s="94">
        <f t="shared" ref="E21:F21" si="3">SUM(E17:E20)</f>
        <v>0</v>
      </c>
      <c r="F21" s="185">
        <f t="shared" si="3"/>
        <v>0</v>
      </c>
    </row>
    <row r="22" spans="1:7" ht="16.5" x14ac:dyDescent="0.2">
      <c r="A22" s="282" t="s">
        <v>8</v>
      </c>
      <c r="B22" s="92"/>
      <c r="C22" s="70"/>
      <c r="D22" s="191"/>
      <c r="E22" s="191"/>
      <c r="F22" s="184">
        <f>D22+E22</f>
        <v>0</v>
      </c>
    </row>
    <row r="23" spans="1:7" ht="16.5" x14ac:dyDescent="0.2">
      <c r="A23" s="283"/>
      <c r="B23" s="93"/>
      <c r="C23" s="70"/>
      <c r="D23" s="191"/>
      <c r="E23" s="191"/>
      <c r="F23" s="184">
        <f t="shared" ref="F23:F25" si="4">D23+E23</f>
        <v>0</v>
      </c>
    </row>
    <row r="24" spans="1:7" ht="16.5" x14ac:dyDescent="0.2">
      <c r="A24" s="283"/>
      <c r="B24" s="93"/>
      <c r="C24" s="70"/>
      <c r="D24" s="191"/>
      <c r="E24" s="191"/>
      <c r="F24" s="184">
        <f t="shared" si="4"/>
        <v>0</v>
      </c>
    </row>
    <row r="25" spans="1:7" ht="16.5" x14ac:dyDescent="0.2">
      <c r="A25" s="283"/>
      <c r="B25" s="93"/>
      <c r="C25" s="70"/>
      <c r="D25" s="191"/>
      <c r="E25" s="191"/>
      <c r="F25" s="184">
        <f t="shared" si="4"/>
        <v>0</v>
      </c>
    </row>
    <row r="26" spans="1:7" ht="16.5" x14ac:dyDescent="0.2">
      <c r="A26" s="284"/>
      <c r="B26" s="95"/>
      <c r="C26" s="96" t="s">
        <v>94</v>
      </c>
      <c r="D26" s="94">
        <f>SUM(D22:D25)</f>
        <v>0</v>
      </c>
      <c r="E26" s="94">
        <f t="shared" ref="E26:F26" si="5">SUM(E22:E25)</f>
        <v>0</v>
      </c>
      <c r="F26" s="185">
        <f t="shared" si="5"/>
        <v>0</v>
      </c>
    </row>
    <row r="27" spans="1:7" ht="16.5" thickBot="1" x14ac:dyDescent="0.25">
      <c r="A27" s="186" t="s">
        <v>38</v>
      </c>
      <c r="B27" s="163"/>
      <c r="C27" s="163"/>
      <c r="D27" s="164">
        <f>D16+D21+D26</f>
        <v>80000</v>
      </c>
      <c r="E27" s="164">
        <f>E16+E21+E26</f>
        <v>20000</v>
      </c>
      <c r="F27" s="187">
        <f>F16+F21+F26</f>
        <v>100000</v>
      </c>
    </row>
    <row r="28" spans="1:7" x14ac:dyDescent="0.2">
      <c r="A28" s="290" t="s">
        <v>136</v>
      </c>
      <c r="B28" s="291"/>
      <c r="C28" s="291"/>
      <c r="D28" s="291"/>
      <c r="E28" s="291"/>
      <c r="F28" s="292"/>
    </row>
    <row r="29" spans="1:7" x14ac:dyDescent="0.2">
      <c r="A29" s="293"/>
      <c r="B29" s="294"/>
      <c r="C29" s="294"/>
      <c r="D29" s="294"/>
      <c r="E29" s="294"/>
      <c r="F29" s="295"/>
    </row>
    <row r="30" spans="1:7" x14ac:dyDescent="0.2">
      <c r="A30" s="293"/>
      <c r="B30" s="294"/>
      <c r="C30" s="294"/>
      <c r="D30" s="294"/>
      <c r="E30" s="294"/>
      <c r="F30" s="295"/>
    </row>
    <row r="31" spans="1:7" ht="13.5" thickBot="1" x14ac:dyDescent="0.25">
      <c r="A31" s="296"/>
      <c r="B31" s="297"/>
      <c r="C31" s="297"/>
      <c r="D31" s="297"/>
      <c r="E31" s="297"/>
      <c r="F31" s="298"/>
    </row>
    <row r="32" spans="1:7" ht="16.5" x14ac:dyDescent="0.2">
      <c r="A32" s="203" t="s">
        <v>214</v>
      </c>
      <c r="C32" s="189"/>
      <c r="D32" s="189"/>
      <c r="E32" s="189"/>
      <c r="F32" s="189"/>
      <c r="G32" s="189"/>
    </row>
    <row r="33" spans="1:7" ht="16.5" x14ac:dyDescent="0.2">
      <c r="A33" s="203" t="s">
        <v>212</v>
      </c>
      <c r="C33" s="250"/>
      <c r="D33" s="250"/>
      <c r="E33" s="250"/>
      <c r="F33" s="250"/>
      <c r="G33" s="250"/>
    </row>
    <row r="34" spans="1:7" ht="16.5" customHeight="1" x14ac:dyDescent="0.2">
      <c r="A34" s="347" t="s">
        <v>215</v>
      </c>
      <c r="B34" s="347"/>
      <c r="C34" s="347"/>
      <c r="D34" s="347"/>
      <c r="E34" s="347"/>
      <c r="F34" s="347"/>
      <c r="G34" s="250"/>
    </row>
    <row r="35" spans="1:7" ht="16.5" customHeight="1" x14ac:dyDescent="0.2">
      <c r="A35" s="347"/>
      <c r="B35" s="347"/>
      <c r="C35" s="347"/>
      <c r="D35" s="347"/>
      <c r="E35" s="347"/>
      <c r="F35" s="347"/>
      <c r="G35" s="250"/>
    </row>
    <row r="36" spans="1:7" ht="16.5" x14ac:dyDescent="0.2">
      <c r="A36" s="203"/>
      <c r="C36" s="250"/>
      <c r="D36" s="250"/>
      <c r="E36" s="250"/>
      <c r="F36" s="250"/>
      <c r="G36" s="250"/>
    </row>
    <row r="37" spans="1:7" ht="18" x14ac:dyDescent="0.25">
      <c r="B37" s="166" t="s">
        <v>129</v>
      </c>
      <c r="C37" s="165"/>
      <c r="D37" s="166" t="s">
        <v>130</v>
      </c>
      <c r="E37" s="167"/>
      <c r="F37" s="165"/>
    </row>
    <row r="38" spans="1:7" ht="18" x14ac:dyDescent="0.25">
      <c r="A38" s="147"/>
      <c r="B38" s="147"/>
      <c r="C38" s="147"/>
      <c r="D38" s="147"/>
      <c r="E38" s="147"/>
    </row>
    <row r="39" spans="1:7" ht="18" x14ac:dyDescent="0.25">
      <c r="A39" s="147"/>
      <c r="B39" s="147"/>
      <c r="C39" s="147"/>
      <c r="D39" s="147"/>
      <c r="E39" s="147"/>
    </row>
    <row r="40" spans="1:7" ht="18" x14ac:dyDescent="0.25">
      <c r="A40" s="147"/>
      <c r="B40" s="166" t="s">
        <v>133</v>
      </c>
      <c r="C40" s="165"/>
    </row>
    <row r="41" spans="1:7" ht="18" x14ac:dyDescent="0.25">
      <c r="A41" s="147"/>
      <c r="C41" s="147"/>
      <c r="E41" s="147"/>
    </row>
    <row r="42" spans="1:7" ht="18" x14ac:dyDescent="0.25">
      <c r="A42" s="147"/>
      <c r="C42" s="147"/>
    </row>
    <row r="43" spans="1:7" ht="18" x14ac:dyDescent="0.25">
      <c r="A43" s="147"/>
      <c r="B43" s="166" t="s">
        <v>131</v>
      </c>
      <c r="C43" s="165"/>
    </row>
  </sheetData>
  <mergeCells count="13">
    <mergeCell ref="A34:F35"/>
    <mergeCell ref="B3:E3"/>
    <mergeCell ref="B2:E2"/>
    <mergeCell ref="A12:A16"/>
    <mergeCell ref="A17:A21"/>
    <mergeCell ref="A22:A26"/>
    <mergeCell ref="D9:F9"/>
    <mergeCell ref="A9:A10"/>
    <mergeCell ref="B9:B10"/>
    <mergeCell ref="C9:C10"/>
    <mergeCell ref="A28:F31"/>
    <mergeCell ref="B5:E5"/>
    <mergeCell ref="B4:E4"/>
  </mergeCells>
  <pageMargins left="0.19685039370078741" right="0.19685039370078741" top="0.19685039370078741" bottom="0.19685039370078741" header="0.19685039370078741" footer="0.19685039370078741"/>
  <pageSetup paperSize="9"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77"/>
  <sheetViews>
    <sheetView topLeftCell="A19" zoomScale="115" zoomScaleNormal="115" workbookViewId="0">
      <selection activeCell="B77" sqref="B77"/>
    </sheetView>
  </sheetViews>
  <sheetFormatPr defaultColWidth="9.140625" defaultRowHeight="20.100000000000001" customHeight="1" x14ac:dyDescent="0.2"/>
  <cols>
    <col min="1" max="1" width="6.28515625" style="15" bestFit="1" customWidth="1"/>
    <col min="2" max="2" width="100.5703125" style="14" customWidth="1"/>
    <col min="3" max="3" width="14.7109375" style="14" customWidth="1"/>
    <col min="4" max="4" width="15.7109375" style="14" bestFit="1" customWidth="1"/>
    <col min="5" max="5" width="12.7109375" style="14" bestFit="1" customWidth="1"/>
    <col min="6" max="6" width="15.85546875" style="14" customWidth="1"/>
    <col min="7" max="7" width="9.140625" style="14"/>
    <col min="8" max="8" width="10.140625" style="14" bestFit="1" customWidth="1"/>
    <col min="9" max="16384" width="9.140625" style="14"/>
  </cols>
  <sheetData>
    <row r="1" spans="1:8" ht="18.75" customHeight="1" x14ac:dyDescent="0.2">
      <c r="A1" s="214" t="s">
        <v>189</v>
      </c>
      <c r="B1" s="13"/>
      <c r="C1" s="13"/>
      <c r="D1" s="13"/>
      <c r="E1" s="13"/>
    </row>
    <row r="2" spans="1:8" ht="18.75" customHeight="1" thickBot="1" x14ac:dyDescent="0.25"/>
    <row r="3" spans="1:8" ht="18.75" customHeight="1" x14ac:dyDescent="0.2">
      <c r="A3" s="21" t="s">
        <v>58</v>
      </c>
      <c r="B3" s="20" t="s">
        <v>23</v>
      </c>
      <c r="C3" s="82"/>
      <c r="D3" s="22" t="s">
        <v>24</v>
      </c>
    </row>
    <row r="4" spans="1:8" ht="18.75" customHeight="1" x14ac:dyDescent="0.2">
      <c r="A4" s="302" t="s">
        <v>61</v>
      </c>
      <c r="B4" s="303"/>
      <c r="C4" s="303"/>
      <c r="D4" s="304"/>
    </row>
    <row r="5" spans="1:8" ht="18.75" customHeight="1" x14ac:dyDescent="0.2">
      <c r="A5" s="233" t="s">
        <v>35</v>
      </c>
      <c r="B5" s="305" t="s">
        <v>154</v>
      </c>
      <c r="C5" s="306"/>
      <c r="D5" s="87">
        <f>'TI Izravni tr.'!Q57</f>
        <v>1125000</v>
      </c>
    </row>
    <row r="6" spans="1:8" ht="18.75" customHeight="1" x14ac:dyDescent="0.2">
      <c r="A6" s="233" t="s">
        <v>36</v>
      </c>
      <c r="B6" s="305" t="s">
        <v>152</v>
      </c>
      <c r="C6" s="306"/>
      <c r="D6" s="87">
        <f>D5*12%</f>
        <v>135000</v>
      </c>
    </row>
    <row r="7" spans="1:8" ht="18.75" customHeight="1" x14ac:dyDescent="0.2">
      <c r="A7" s="233" t="s">
        <v>37</v>
      </c>
      <c r="B7" s="305" t="s">
        <v>153</v>
      </c>
      <c r="C7" s="306"/>
      <c r="D7" s="234">
        <f>'TII Opci troskovi'!Q27</f>
        <v>185000</v>
      </c>
    </row>
    <row r="8" spans="1:8" ht="54.75" customHeight="1" x14ac:dyDescent="0.2">
      <c r="A8" s="245" t="s">
        <v>39</v>
      </c>
      <c r="B8" s="323" t="s">
        <v>155</v>
      </c>
      <c r="C8" s="324"/>
      <c r="D8" s="244">
        <v>135000</v>
      </c>
    </row>
    <row r="9" spans="1:8" ht="18.75" customHeight="1" x14ac:dyDescent="0.2">
      <c r="A9" s="233" t="s">
        <v>40</v>
      </c>
      <c r="B9" s="305" t="s">
        <v>25</v>
      </c>
      <c r="C9" s="306"/>
      <c r="D9" s="234">
        <f>D7-D8</f>
        <v>50000</v>
      </c>
    </row>
    <row r="10" spans="1:8" ht="18.75" customHeight="1" x14ac:dyDescent="0.2">
      <c r="A10" s="12" t="s">
        <v>48</v>
      </c>
      <c r="B10" s="321" t="s">
        <v>184</v>
      </c>
      <c r="C10" s="322"/>
      <c r="D10" s="9">
        <f>D5+D8</f>
        <v>1260000</v>
      </c>
    </row>
    <row r="11" spans="1:8" ht="18.75" customHeight="1" x14ac:dyDescent="0.2">
      <c r="A11" s="325" t="s">
        <v>45</v>
      </c>
      <c r="B11" s="326"/>
      <c r="C11" s="327"/>
      <c r="D11" s="328"/>
    </row>
    <row r="12" spans="1:8" ht="18.75" customHeight="1" x14ac:dyDescent="0.2">
      <c r="A12" s="246" t="s">
        <v>47</v>
      </c>
      <c r="B12" s="319" t="s">
        <v>67</v>
      </c>
      <c r="C12" s="320"/>
      <c r="D12" s="16">
        <v>7.5469999999999997</v>
      </c>
    </row>
    <row r="13" spans="1:8" ht="37.5" customHeight="1" x14ac:dyDescent="0.2">
      <c r="A13" s="248" t="s">
        <v>46</v>
      </c>
      <c r="B13" s="313" t="s">
        <v>193</v>
      </c>
      <c r="C13" s="314"/>
      <c r="D13" s="249">
        <f>1000*D12</f>
        <v>7547</v>
      </c>
    </row>
    <row r="14" spans="1:8" ht="18.75" customHeight="1" x14ac:dyDescent="0.2">
      <c r="A14" s="248" t="s">
        <v>151</v>
      </c>
      <c r="B14" s="313" t="s">
        <v>194</v>
      </c>
      <c r="C14" s="314"/>
      <c r="D14" s="249">
        <f>100000*D12</f>
        <v>754700</v>
      </c>
    </row>
    <row r="15" spans="1:8" ht="93.75" customHeight="1" x14ac:dyDescent="0.2">
      <c r="A15" s="247" t="s">
        <v>49</v>
      </c>
      <c r="B15" s="311" t="s">
        <v>195</v>
      </c>
      <c r="C15" s="312"/>
      <c r="D15" s="10">
        <v>754700</v>
      </c>
      <c r="H15" s="17"/>
    </row>
    <row r="16" spans="1:8" ht="18.75" customHeight="1" x14ac:dyDescent="0.2">
      <c r="A16" s="235"/>
      <c r="B16" s="305" t="s">
        <v>87</v>
      </c>
      <c r="C16" s="306"/>
      <c r="D16" s="87">
        <f>D15*85%</f>
        <v>641495</v>
      </c>
    </row>
    <row r="17" spans="1:8" ht="18.75" customHeight="1" x14ac:dyDescent="0.2">
      <c r="A17" s="235"/>
      <c r="B17" s="305" t="s">
        <v>88</v>
      </c>
      <c r="C17" s="306"/>
      <c r="D17" s="87">
        <f>D15*15%</f>
        <v>113205</v>
      </c>
      <c r="H17" s="17"/>
    </row>
    <row r="18" spans="1:8" ht="18.75" customHeight="1" thickBot="1" x14ac:dyDescent="0.25">
      <c r="A18" s="236" t="s">
        <v>50</v>
      </c>
      <c r="B18" s="307" t="s">
        <v>59</v>
      </c>
      <c r="C18" s="308"/>
      <c r="D18" s="237">
        <f>D10-D15</f>
        <v>505300</v>
      </c>
      <c r="H18" s="17"/>
    </row>
    <row r="19" spans="1:8" ht="18.75" customHeight="1" x14ac:dyDescent="0.2">
      <c r="A19" s="315" t="s">
        <v>26</v>
      </c>
      <c r="B19" s="316"/>
      <c r="C19" s="317"/>
      <c r="D19" s="318"/>
    </row>
    <row r="20" spans="1:8" ht="18.75" customHeight="1" x14ac:dyDescent="0.2">
      <c r="A20" s="233" t="s">
        <v>51</v>
      </c>
      <c r="B20" s="309" t="s">
        <v>202</v>
      </c>
      <c r="C20" s="310"/>
      <c r="D20" s="234">
        <f>'TI Izravni tr.'!R57+'TII Opci troskovi'!R27</f>
        <v>2500</v>
      </c>
    </row>
    <row r="21" spans="1:8" ht="18.75" customHeight="1" x14ac:dyDescent="0.2">
      <c r="A21" s="233" t="s">
        <v>52</v>
      </c>
      <c r="B21" s="309" t="s">
        <v>62</v>
      </c>
      <c r="C21" s="310"/>
      <c r="D21" s="234">
        <f>'TIII Neprihvatljivi tr.'!F27</f>
        <v>100000</v>
      </c>
    </row>
    <row r="22" spans="1:8" ht="18.75" customHeight="1" x14ac:dyDescent="0.2">
      <c r="A22" s="233" t="s">
        <v>53</v>
      </c>
      <c r="B22" s="309" t="s">
        <v>182</v>
      </c>
      <c r="C22" s="310"/>
      <c r="D22" s="234">
        <f>D9+D18</f>
        <v>555300</v>
      </c>
    </row>
    <row r="23" spans="1:8" ht="18.75" customHeight="1" thickBot="1" x14ac:dyDescent="0.25">
      <c r="A23" s="236" t="s">
        <v>54</v>
      </c>
      <c r="B23" s="307" t="s">
        <v>183</v>
      </c>
      <c r="C23" s="308"/>
      <c r="D23" s="237">
        <f>D20+D21+D22</f>
        <v>657800</v>
      </c>
    </row>
    <row r="24" spans="1:8" ht="18.75" customHeight="1" x14ac:dyDescent="0.2">
      <c r="A24" s="335" t="s">
        <v>137</v>
      </c>
      <c r="B24" s="336"/>
      <c r="C24" s="336"/>
      <c r="D24" s="337"/>
    </row>
    <row r="25" spans="1:8" ht="18.75" customHeight="1" x14ac:dyDescent="0.2">
      <c r="A25" s="11"/>
      <c r="B25" s="5" t="s">
        <v>27</v>
      </c>
      <c r="C25" s="83" t="s">
        <v>81</v>
      </c>
      <c r="D25" s="8" t="s">
        <v>24</v>
      </c>
    </row>
    <row r="26" spans="1:8" ht="18.75" customHeight="1" x14ac:dyDescent="0.2">
      <c r="A26" s="84"/>
      <c r="B26" s="85" t="s">
        <v>80</v>
      </c>
      <c r="C26" s="86">
        <f>D26/$D$29</f>
        <v>0.92920353982300885</v>
      </c>
      <c r="D26" s="87">
        <f>'TI Izravni tr.'!O57+'TII Opci troskovi'!O27</f>
        <v>1312500</v>
      </c>
    </row>
    <row r="27" spans="1:8" ht="18.75" customHeight="1" x14ac:dyDescent="0.2">
      <c r="A27" s="233" t="s">
        <v>55</v>
      </c>
      <c r="B27" s="238" t="s">
        <v>84</v>
      </c>
      <c r="C27" s="86">
        <f>D27/$D$29</f>
        <v>0.53430088495575223</v>
      </c>
      <c r="D27" s="234">
        <f>D15</f>
        <v>754700</v>
      </c>
      <c r="E27" s="18"/>
    </row>
    <row r="28" spans="1:8" ht="18.75" customHeight="1" x14ac:dyDescent="0.25">
      <c r="A28" s="233" t="s">
        <v>56</v>
      </c>
      <c r="B28" s="238" t="s">
        <v>85</v>
      </c>
      <c r="C28" s="86">
        <f t="shared" ref="C28:C29" si="0">D28/$D$29</f>
        <v>0.46569911504424777</v>
      </c>
      <c r="D28" s="234">
        <f>D23</f>
        <v>657800</v>
      </c>
      <c r="F28" s="81"/>
    </row>
    <row r="29" spans="1:8" ht="18.75" customHeight="1" thickBot="1" x14ac:dyDescent="0.3">
      <c r="A29" s="236" t="s">
        <v>57</v>
      </c>
      <c r="B29" s="239" t="s">
        <v>79</v>
      </c>
      <c r="C29" s="86">
        <f t="shared" si="0"/>
        <v>1</v>
      </c>
      <c r="D29" s="237">
        <f>D27+D28</f>
        <v>1412500</v>
      </c>
      <c r="G29" s="81"/>
    </row>
    <row r="30" spans="1:8" ht="18.75" customHeight="1" thickBot="1" x14ac:dyDescent="0.3">
      <c r="A30" s="343" t="s">
        <v>167</v>
      </c>
      <c r="B30" s="344"/>
      <c r="C30" s="344"/>
      <c r="D30" s="345"/>
      <c r="G30" s="81"/>
    </row>
    <row r="31" spans="1:8" ht="18" x14ac:dyDescent="0.2">
      <c r="A31" s="215"/>
      <c r="B31" s="216" t="s">
        <v>27</v>
      </c>
      <c r="C31" s="217"/>
      <c r="D31" s="218"/>
    </row>
    <row r="32" spans="1:8" ht="15.75" x14ac:dyDescent="0.2">
      <c r="A32" s="223" t="s">
        <v>60</v>
      </c>
      <c r="B32" s="224" t="s">
        <v>79</v>
      </c>
      <c r="C32" s="225">
        <f>D32/D32</f>
        <v>1</v>
      </c>
      <c r="D32" s="226">
        <f>D15+D23</f>
        <v>1412500</v>
      </c>
    </row>
    <row r="33" spans="1:6" ht="15.75" x14ac:dyDescent="0.2">
      <c r="A33" s="219"/>
      <c r="B33" s="220" t="s">
        <v>80</v>
      </c>
      <c r="C33" s="221">
        <f>D33/D32</f>
        <v>0.92920353982300885</v>
      </c>
      <c r="D33" s="222">
        <f>'TI Izravni tr.'!O57+'TII Opci troskovi'!O27</f>
        <v>1312500</v>
      </c>
    </row>
    <row r="34" spans="1:6" ht="15.75" x14ac:dyDescent="0.2">
      <c r="A34" s="223" t="s">
        <v>63</v>
      </c>
      <c r="B34" s="224" t="s">
        <v>138</v>
      </c>
      <c r="C34" s="225">
        <f>D34/D32</f>
        <v>0.46569911504424777</v>
      </c>
      <c r="D34" s="226">
        <f>D23</f>
        <v>657800</v>
      </c>
    </row>
    <row r="35" spans="1:6" ht="31.5" x14ac:dyDescent="0.2">
      <c r="A35" s="223" t="s">
        <v>66</v>
      </c>
      <c r="B35" s="224" t="s">
        <v>144</v>
      </c>
      <c r="C35" s="225">
        <f>D35/D32</f>
        <v>0</v>
      </c>
      <c r="D35" s="231"/>
    </row>
    <row r="36" spans="1:6" ht="16.5" thickBot="1" x14ac:dyDescent="0.25">
      <c r="A36" s="227" t="s">
        <v>99</v>
      </c>
      <c r="B36" s="228" t="s">
        <v>84</v>
      </c>
      <c r="C36" s="229">
        <f>D36/D32</f>
        <v>0.53430088495575223</v>
      </c>
      <c r="D36" s="230">
        <f>D32-D34-D35</f>
        <v>754700</v>
      </c>
    </row>
    <row r="37" spans="1:6" ht="18.75" customHeight="1" x14ac:dyDescent="0.2">
      <c r="A37" s="19" t="s">
        <v>44</v>
      </c>
      <c r="B37" s="203" t="s">
        <v>141</v>
      </c>
      <c r="C37" s="6"/>
    </row>
    <row r="38" spans="1:6" ht="18.75" customHeight="1" x14ac:dyDescent="0.2">
      <c r="A38" s="14"/>
      <c r="B38" s="204" t="s">
        <v>142</v>
      </c>
      <c r="C38" s="4"/>
      <c r="D38" s="7"/>
      <c r="E38" s="7"/>
      <c r="F38" s="7"/>
    </row>
    <row r="39" spans="1:6" ht="18.75" customHeight="1" x14ac:dyDescent="0.2">
      <c r="A39" s="14"/>
      <c r="B39" s="202"/>
      <c r="C39" s="4"/>
      <c r="D39" s="7"/>
      <c r="E39" s="7"/>
      <c r="F39" s="7"/>
    </row>
    <row r="40" spans="1:6" ht="18.75" customHeight="1" x14ac:dyDescent="0.2">
      <c r="A40" s="14"/>
      <c r="B40" s="4"/>
      <c r="C40" s="4"/>
      <c r="D40" s="7"/>
      <c r="E40" s="7"/>
      <c r="F40" s="7"/>
    </row>
    <row r="41" spans="1:6" ht="18.75" customHeight="1" x14ac:dyDescent="0.25">
      <c r="A41" s="14"/>
      <c r="B41" s="195" t="s">
        <v>139</v>
      </c>
      <c r="C41" s="199"/>
      <c r="D41" s="196"/>
      <c r="E41" s="7"/>
      <c r="F41" s="7"/>
    </row>
    <row r="42" spans="1:6" ht="18.75" customHeight="1" x14ac:dyDescent="0.25">
      <c r="A42" s="14"/>
      <c r="B42" s="200" t="s">
        <v>132</v>
      </c>
      <c r="C42" s="201"/>
      <c r="D42" s="195"/>
      <c r="E42" s="7"/>
      <c r="F42" s="7"/>
    </row>
    <row r="43" spans="1:6" ht="18.75" customHeight="1" x14ac:dyDescent="0.25">
      <c r="A43" s="14"/>
      <c r="B43" s="195" t="s">
        <v>140</v>
      </c>
      <c r="C43" s="196"/>
      <c r="D43" s="196"/>
      <c r="E43" s="7"/>
      <c r="F43" s="7"/>
    </row>
    <row r="44" spans="1:6" ht="18.75" customHeight="1" x14ac:dyDescent="0.25">
      <c r="A44" s="14"/>
      <c r="B44" s="193"/>
      <c r="C44" s="197"/>
      <c r="D44" s="193"/>
      <c r="E44" s="7"/>
      <c r="F44" s="7"/>
    </row>
    <row r="45" spans="1:6" ht="18.75" customHeight="1" x14ac:dyDescent="0.25">
      <c r="A45" s="14"/>
      <c r="B45" s="195" t="s">
        <v>133</v>
      </c>
      <c r="C45" s="194"/>
      <c r="D45" s="194"/>
      <c r="E45" s="7"/>
      <c r="F45" s="7"/>
    </row>
    <row r="46" spans="1:6" ht="18.75" customHeight="1" x14ac:dyDescent="0.25">
      <c r="A46" s="14"/>
      <c r="B46" s="193"/>
      <c r="C46" s="198"/>
      <c r="D46" s="192"/>
      <c r="E46" s="7"/>
      <c r="F46" s="7"/>
    </row>
    <row r="47" spans="1:6" ht="18.75" customHeight="1" x14ac:dyDescent="0.25">
      <c r="A47" s="14"/>
      <c r="B47" s="195" t="s">
        <v>145</v>
      </c>
      <c r="C47" s="194"/>
      <c r="D47" s="194"/>
      <c r="E47" s="7"/>
      <c r="F47" s="7"/>
    </row>
    <row r="48" spans="1:6" ht="18.75" customHeight="1" x14ac:dyDescent="0.2">
      <c r="A48" s="14"/>
      <c r="B48" s="4"/>
      <c r="C48" s="4"/>
      <c r="D48" s="7"/>
      <c r="E48" s="7"/>
      <c r="F48" s="7"/>
    </row>
    <row r="49" spans="1:8" ht="20.100000000000001" hidden="1" customHeight="1" thickBot="1" x14ac:dyDescent="0.25">
      <c r="A49" s="14" t="s">
        <v>89</v>
      </c>
    </row>
    <row r="50" spans="1:8" ht="63.75" hidden="1" thickBot="1" x14ac:dyDescent="0.25">
      <c r="A50" s="341" t="s">
        <v>96</v>
      </c>
      <c r="B50" s="342"/>
      <c r="C50" s="97" t="s">
        <v>93</v>
      </c>
      <c r="D50" s="97" t="s">
        <v>16</v>
      </c>
      <c r="E50" s="98" t="s">
        <v>94</v>
      </c>
      <c r="F50" s="137" t="s">
        <v>111</v>
      </c>
    </row>
    <row r="51" spans="1:8" ht="20.100000000000001" hidden="1" customHeight="1" thickBot="1" x14ac:dyDescent="0.25">
      <c r="A51" s="331" t="s">
        <v>20</v>
      </c>
      <c r="B51" s="332"/>
      <c r="C51" s="122" t="e">
        <f>C52+C53+C54</f>
        <v>#REF!</v>
      </c>
      <c r="D51" s="122" t="e">
        <f>D52+D53+D54</f>
        <v>#REF!</v>
      </c>
      <c r="E51" s="123" t="e">
        <f>E52+E53+E54</f>
        <v>#REF!</v>
      </c>
      <c r="F51" s="138" t="e">
        <f>C51/$C$51</f>
        <v>#REF!</v>
      </c>
    </row>
    <row r="52" spans="1:8" ht="20.100000000000001" hidden="1" customHeight="1" thickBot="1" x14ac:dyDescent="0.25">
      <c r="A52" s="100" t="s">
        <v>99</v>
      </c>
      <c r="B52" s="101" t="s">
        <v>105</v>
      </c>
      <c r="C52" s="134" t="e">
        <f>'TI Izravni tr.'!Q24+#REF!</f>
        <v>#REF!</v>
      </c>
      <c r="D52" s="102" t="e">
        <f>'TI Izravni tr.'!R24+#REF!</f>
        <v>#REF!</v>
      </c>
      <c r="E52" s="103" t="e">
        <f>SUM(C52:D52)</f>
        <v>#REF!</v>
      </c>
      <c r="F52" s="139" t="e">
        <f t="shared" ref="F52:F54" si="1">C52/$C$51</f>
        <v>#REF!</v>
      </c>
    </row>
    <row r="53" spans="1:8" ht="20.100000000000001" hidden="1" customHeight="1" thickBot="1" x14ac:dyDescent="0.25">
      <c r="A53" s="104" t="s">
        <v>112</v>
      </c>
      <c r="B53" s="105" t="s">
        <v>106</v>
      </c>
      <c r="C53" s="135" t="e">
        <f>'TI Izravni tr.'!Q40+#REF!</f>
        <v>#REF!</v>
      </c>
      <c r="D53" s="106" t="e">
        <f>'TI Izravni tr.'!R40+#REF!</f>
        <v>#REF!</v>
      </c>
      <c r="E53" s="107" t="e">
        <f>SUM(C53:D53)</f>
        <v>#REF!</v>
      </c>
      <c r="F53" s="139" t="e">
        <f t="shared" si="1"/>
        <v>#REF!</v>
      </c>
    </row>
    <row r="54" spans="1:8" ht="20.100000000000001" hidden="1" customHeight="1" thickBot="1" x14ac:dyDescent="0.25">
      <c r="A54" s="108" t="s">
        <v>113</v>
      </c>
      <c r="B54" s="109" t="s">
        <v>107</v>
      </c>
      <c r="C54" s="136" t="e">
        <f>'TI Izravni tr.'!Q56+#REF!</f>
        <v>#REF!</v>
      </c>
      <c r="D54" s="110" t="e">
        <f>'TI Izravni tr.'!R56+#REF!</f>
        <v>#REF!</v>
      </c>
      <c r="E54" s="111" t="e">
        <f>SUM(C54:D54)</f>
        <v>#REF!</v>
      </c>
      <c r="F54" s="139" t="e">
        <f t="shared" si="1"/>
        <v>#REF!</v>
      </c>
      <c r="H54" s="17"/>
    </row>
    <row r="55" spans="1:8" ht="20.100000000000001" hidden="1" customHeight="1" thickBot="1" x14ac:dyDescent="0.25">
      <c r="A55" s="331" t="s">
        <v>98</v>
      </c>
      <c r="B55" s="332"/>
      <c r="C55" s="122" t="e">
        <f>C56+C57+C58</f>
        <v>#REF!</v>
      </c>
      <c r="D55" s="122" t="e">
        <f>D56+D57+D58</f>
        <v>#REF!</v>
      </c>
      <c r="E55" s="123" t="e">
        <f>E56+E57+E58</f>
        <v>#REF!</v>
      </c>
      <c r="F55" s="124" t="e">
        <f>C55/$C$55</f>
        <v>#REF!</v>
      </c>
      <c r="H55" s="17"/>
    </row>
    <row r="56" spans="1:8" ht="20.100000000000001" hidden="1" customHeight="1" thickBot="1" x14ac:dyDescent="0.25">
      <c r="A56" s="100" t="s">
        <v>114</v>
      </c>
      <c r="B56" s="101" t="s">
        <v>108</v>
      </c>
      <c r="C56" s="134" t="e">
        <f>#REF!</f>
        <v>#REF!</v>
      </c>
      <c r="D56" s="102" t="e">
        <f>#REF!</f>
        <v>#REF!</v>
      </c>
      <c r="E56" s="103" t="e">
        <f>SUM(C56:D56)</f>
        <v>#REF!</v>
      </c>
      <c r="F56" s="133" t="e">
        <f t="shared" ref="F56:F58" si="2">C56/$C$55</f>
        <v>#REF!</v>
      </c>
      <c r="H56" s="17"/>
    </row>
    <row r="57" spans="1:8" ht="20.100000000000001" hidden="1" customHeight="1" thickBot="1" x14ac:dyDescent="0.25">
      <c r="A57" s="104" t="s">
        <v>115</v>
      </c>
      <c r="B57" s="105" t="s">
        <v>109</v>
      </c>
      <c r="C57" s="135" t="e">
        <f>#REF!</f>
        <v>#REF!</v>
      </c>
      <c r="D57" s="106" t="e">
        <f>#REF!</f>
        <v>#REF!</v>
      </c>
      <c r="E57" s="107" t="e">
        <f>SUM(C57:D57)</f>
        <v>#REF!</v>
      </c>
      <c r="F57" s="133" t="e">
        <f t="shared" si="2"/>
        <v>#REF!</v>
      </c>
      <c r="H57" s="17"/>
    </row>
    <row r="58" spans="1:8" ht="20.100000000000001" hidden="1" customHeight="1" thickBot="1" x14ac:dyDescent="0.25">
      <c r="A58" s="108" t="s">
        <v>116</v>
      </c>
      <c r="B58" s="109" t="s">
        <v>110</v>
      </c>
      <c r="C58" s="136" t="e">
        <f>#REF!</f>
        <v>#REF!</v>
      </c>
      <c r="D58" s="110" t="e">
        <f>#REF!</f>
        <v>#REF!</v>
      </c>
      <c r="E58" s="111" t="e">
        <f>SUM(C58:D58)</f>
        <v>#REF!</v>
      </c>
      <c r="F58" s="133" t="e">
        <f t="shared" si="2"/>
        <v>#REF!</v>
      </c>
      <c r="H58" s="17"/>
    </row>
    <row r="59" spans="1:8" ht="20.100000000000001" hidden="1" customHeight="1" thickBot="1" x14ac:dyDescent="0.25">
      <c r="A59" s="331" t="s">
        <v>22</v>
      </c>
      <c r="B59" s="332"/>
      <c r="C59" s="122">
        <f>C60+C61+C62</f>
        <v>185000</v>
      </c>
      <c r="D59" s="122">
        <f>D60+D61+D62</f>
        <v>2500</v>
      </c>
      <c r="E59" s="125">
        <f>SUM(C59:D59)</f>
        <v>187500</v>
      </c>
      <c r="F59" s="15"/>
      <c r="G59" s="17"/>
    </row>
    <row r="60" spans="1:8" ht="20.100000000000001" hidden="1" customHeight="1" x14ac:dyDescent="0.2">
      <c r="A60" s="100" t="s">
        <v>117</v>
      </c>
      <c r="B60" s="101" t="s">
        <v>90</v>
      </c>
      <c r="C60" s="102">
        <f>'TII Opci troskovi'!Q14</f>
        <v>62500</v>
      </c>
      <c r="D60" s="102">
        <f>'TII Opci troskovi'!R14</f>
        <v>0</v>
      </c>
      <c r="E60" s="112">
        <f t="shared" ref="E60:E62" si="3">SUM(C60:D60)</f>
        <v>62500</v>
      </c>
      <c r="F60" s="15"/>
      <c r="G60" s="17"/>
    </row>
    <row r="61" spans="1:8" ht="20.100000000000001" hidden="1" customHeight="1" x14ac:dyDescent="0.2">
      <c r="A61" s="104" t="s">
        <v>118</v>
      </c>
      <c r="B61" s="105" t="s">
        <v>91</v>
      </c>
      <c r="C61" s="106">
        <f>'TII Opci troskovi'!Q20</f>
        <v>62500</v>
      </c>
      <c r="D61" s="106">
        <f>'TII Opci troskovi'!R20</f>
        <v>0</v>
      </c>
      <c r="E61" s="113">
        <f t="shared" si="3"/>
        <v>62500</v>
      </c>
      <c r="F61" s="15"/>
      <c r="G61" s="17"/>
    </row>
    <row r="62" spans="1:8" ht="20.100000000000001" hidden="1" customHeight="1" thickBot="1" x14ac:dyDescent="0.25">
      <c r="A62" s="108" t="s">
        <v>119</v>
      </c>
      <c r="B62" s="109" t="s">
        <v>92</v>
      </c>
      <c r="C62" s="110">
        <f>'TII Opci troskovi'!Q26</f>
        <v>60000</v>
      </c>
      <c r="D62" s="110">
        <f>'TII Opci troskovi'!R26</f>
        <v>2500</v>
      </c>
      <c r="E62" s="114">
        <f t="shared" si="3"/>
        <v>62500</v>
      </c>
      <c r="F62" s="15"/>
      <c r="G62" s="17"/>
    </row>
    <row r="63" spans="1:8" ht="16.5" hidden="1" thickBot="1" x14ac:dyDescent="0.25">
      <c r="A63" s="331" t="s">
        <v>95</v>
      </c>
      <c r="B63" s="346"/>
      <c r="C63" s="338">
        <f>D6</f>
        <v>135000</v>
      </c>
      <c r="D63" s="339"/>
      <c r="E63" s="340"/>
      <c r="F63" s="15"/>
      <c r="G63" s="17"/>
    </row>
    <row r="64" spans="1:8" ht="20.100000000000001" hidden="1" customHeight="1" thickBot="1" x14ac:dyDescent="0.25">
      <c r="A64" s="331" t="s">
        <v>97</v>
      </c>
      <c r="B64" s="332"/>
      <c r="C64" s="126">
        <f>D8</f>
        <v>135000</v>
      </c>
      <c r="D64" s="126">
        <f>E59-C64</f>
        <v>52500</v>
      </c>
      <c r="E64" s="125">
        <f>SUM(C64:D64)</f>
        <v>187500</v>
      </c>
      <c r="F64" s="15"/>
      <c r="G64" s="17"/>
    </row>
    <row r="65" spans="1:6" ht="20.100000000000001" hidden="1" customHeight="1" thickBot="1" x14ac:dyDescent="0.25">
      <c r="A65" s="333" t="s">
        <v>76</v>
      </c>
      <c r="B65" s="334"/>
      <c r="C65" s="127" t="e">
        <f>#REF!</f>
        <v>#REF!</v>
      </c>
      <c r="D65" s="15"/>
      <c r="E65" s="99"/>
      <c r="F65" s="15"/>
    </row>
    <row r="66" spans="1:6" ht="35.25" hidden="1" customHeight="1" thickBot="1" x14ac:dyDescent="0.25">
      <c r="A66" s="331" t="s">
        <v>104</v>
      </c>
      <c r="B66" s="332"/>
      <c r="C66" s="128" t="e">
        <f>C67+C68+C69</f>
        <v>#REF!</v>
      </c>
      <c r="D66" s="15"/>
      <c r="E66" s="99"/>
      <c r="F66" s="15"/>
    </row>
    <row r="67" spans="1:6" ht="20.100000000000001" hidden="1" customHeight="1" x14ac:dyDescent="0.2">
      <c r="A67" s="115" t="s">
        <v>120</v>
      </c>
      <c r="B67" s="101" t="s">
        <v>90</v>
      </c>
      <c r="C67" s="116" t="e">
        <f>$C$65*F56</f>
        <v>#REF!</v>
      </c>
      <c r="D67" s="15"/>
      <c r="E67" s="99"/>
      <c r="F67" s="15"/>
    </row>
    <row r="68" spans="1:6" ht="20.100000000000001" hidden="1" customHeight="1" x14ac:dyDescent="0.2">
      <c r="A68" s="117" t="s">
        <v>121</v>
      </c>
      <c r="B68" s="105" t="s">
        <v>91</v>
      </c>
      <c r="C68" s="118" t="e">
        <f>$C$65*F57</f>
        <v>#REF!</v>
      </c>
      <c r="D68" s="15"/>
      <c r="E68" s="99"/>
      <c r="F68" s="15"/>
    </row>
    <row r="69" spans="1:6" ht="20.100000000000001" hidden="1" customHeight="1" thickBot="1" x14ac:dyDescent="0.25">
      <c r="A69" s="108" t="s">
        <v>122</v>
      </c>
      <c r="B69" s="109" t="s">
        <v>92</v>
      </c>
      <c r="C69" s="119" t="e">
        <f>$C$65*F58</f>
        <v>#REF!</v>
      </c>
      <c r="D69" s="15"/>
      <c r="E69" s="99"/>
      <c r="F69" s="15"/>
    </row>
    <row r="70" spans="1:6" ht="39" hidden="1" customHeight="1" thickBot="1" x14ac:dyDescent="0.25">
      <c r="A70" s="329" t="s">
        <v>127</v>
      </c>
      <c r="B70" s="330"/>
      <c r="C70" s="140" t="e">
        <f>C71+C72+C73+C74</f>
        <v>#REF!</v>
      </c>
      <c r="D70" s="15"/>
      <c r="E70" s="99"/>
      <c r="F70" s="15"/>
    </row>
    <row r="71" spans="1:6" ht="20.100000000000001" hidden="1" customHeight="1" x14ac:dyDescent="0.2">
      <c r="A71" s="115" t="s">
        <v>123</v>
      </c>
      <c r="B71" s="129" t="s">
        <v>100</v>
      </c>
      <c r="C71" s="130">
        <f>C64</f>
        <v>135000</v>
      </c>
      <c r="D71" s="15"/>
      <c r="E71" s="99"/>
      <c r="F71" s="15"/>
    </row>
    <row r="72" spans="1:6" ht="20.100000000000001" hidden="1" customHeight="1" x14ac:dyDescent="0.2">
      <c r="A72" s="117" t="s">
        <v>124</v>
      </c>
      <c r="B72" s="105" t="s">
        <v>101</v>
      </c>
      <c r="C72" s="131" t="e">
        <f>C52+C67</f>
        <v>#REF!</v>
      </c>
      <c r="D72" s="15"/>
      <c r="E72" s="99"/>
      <c r="F72" s="15"/>
    </row>
    <row r="73" spans="1:6" ht="20.100000000000001" hidden="1" customHeight="1" x14ac:dyDescent="0.2">
      <c r="A73" s="117" t="s">
        <v>125</v>
      </c>
      <c r="B73" s="105" t="s">
        <v>102</v>
      </c>
      <c r="C73" s="131" t="e">
        <f>C53+C68</f>
        <v>#REF!</v>
      </c>
      <c r="D73" s="15"/>
      <c r="E73" s="99"/>
      <c r="F73" s="15"/>
    </row>
    <row r="74" spans="1:6" ht="20.100000000000001" hidden="1" customHeight="1" thickBot="1" x14ac:dyDescent="0.25">
      <c r="A74" s="120" t="s">
        <v>126</v>
      </c>
      <c r="B74" s="121" t="s">
        <v>103</v>
      </c>
      <c r="C74" s="132" t="e">
        <f>C54+C69</f>
        <v>#REF!</v>
      </c>
      <c r="D74" s="15"/>
      <c r="E74" s="99"/>
      <c r="F74" s="15"/>
    </row>
    <row r="75" spans="1:6" ht="20.100000000000001" hidden="1" customHeight="1" x14ac:dyDescent="0.2"/>
    <row r="76" spans="1:6" ht="20.100000000000001" customHeight="1" x14ac:dyDescent="0.2">
      <c r="A76" s="14"/>
    </row>
    <row r="77" spans="1:6" ht="20.100000000000001" customHeight="1" x14ac:dyDescent="0.2">
      <c r="A77" s="14"/>
    </row>
  </sheetData>
  <mergeCells count="32">
    <mergeCell ref="B10:C10"/>
    <mergeCell ref="B9:C9"/>
    <mergeCell ref="B8:C8"/>
    <mergeCell ref="A11:D11"/>
    <mergeCell ref="A70:B70"/>
    <mergeCell ref="A66:B66"/>
    <mergeCell ref="A65:B65"/>
    <mergeCell ref="A64:B64"/>
    <mergeCell ref="A24:D24"/>
    <mergeCell ref="C63:E63"/>
    <mergeCell ref="A50:B50"/>
    <mergeCell ref="A51:B51"/>
    <mergeCell ref="A55:B55"/>
    <mergeCell ref="A30:D30"/>
    <mergeCell ref="A59:B59"/>
    <mergeCell ref="A63:B63"/>
    <mergeCell ref="A4:D4"/>
    <mergeCell ref="B5:C5"/>
    <mergeCell ref="B23:C23"/>
    <mergeCell ref="B22:C22"/>
    <mergeCell ref="B21:C21"/>
    <mergeCell ref="B20:C20"/>
    <mergeCell ref="B18:C18"/>
    <mergeCell ref="B17:C17"/>
    <mergeCell ref="B16:C16"/>
    <mergeCell ref="B15:C15"/>
    <mergeCell ref="B14:C14"/>
    <mergeCell ref="B13:C13"/>
    <mergeCell ref="B6:C6"/>
    <mergeCell ref="A19:D19"/>
    <mergeCell ref="B7:C7"/>
    <mergeCell ref="B12:C12"/>
  </mergeCells>
  <pageMargins left="0.19685039370078741" right="0.19685039370078741" top="0.19685039370078741" bottom="0.19685039370078741" header="0.19685039370078741" footer="0.19685039370078741"/>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20"/>
  <sheetViews>
    <sheetView zoomScale="145" zoomScaleNormal="145" workbookViewId="0">
      <selection activeCell="E27" sqref="E27"/>
    </sheetView>
  </sheetViews>
  <sheetFormatPr defaultColWidth="9.140625" defaultRowHeight="12" customHeight="1" x14ac:dyDescent="0.2"/>
  <cols>
    <col min="1" max="1" width="26.5703125" style="25" bestFit="1" customWidth="1"/>
    <col min="2" max="2" width="5.28515625" style="25" customWidth="1"/>
    <col min="3" max="5" width="9.140625" style="25"/>
    <col min="6" max="6" width="12" style="25" customWidth="1"/>
    <col min="7" max="12" width="9.140625" style="25"/>
    <col min="13" max="13" width="13.85546875" style="25" customWidth="1"/>
    <col min="14" max="16384" width="9.140625" style="25"/>
  </cols>
  <sheetData>
    <row r="1" spans="1:8" ht="12" customHeight="1" x14ac:dyDescent="0.2">
      <c r="A1" s="23" t="s">
        <v>42</v>
      </c>
      <c r="B1" s="24">
        <v>0.5</v>
      </c>
    </row>
    <row r="2" spans="1:8" ht="12" customHeight="1" x14ac:dyDescent="0.2">
      <c r="A2" s="23"/>
      <c r="B2" s="24">
        <v>0.8</v>
      </c>
    </row>
    <row r="3" spans="1:8" ht="12" customHeight="1" x14ac:dyDescent="0.2">
      <c r="A3" s="23"/>
      <c r="B3" s="24">
        <v>1</v>
      </c>
    </row>
    <row r="4" spans="1:8" s="27" customFormat="1" ht="12" customHeight="1" x14ac:dyDescent="0.2">
      <c r="A4" s="26" t="s">
        <v>20</v>
      </c>
      <c r="C4" s="28"/>
    </row>
    <row r="5" spans="1:8" ht="12" customHeight="1" x14ac:dyDescent="0.2">
      <c r="A5" s="71" t="s">
        <v>75</v>
      </c>
      <c r="B5" s="74" t="s">
        <v>196</v>
      </c>
      <c r="C5" s="73"/>
      <c r="D5" s="73"/>
      <c r="E5" s="74"/>
    </row>
    <row r="6" spans="1:8" ht="12" customHeight="1" x14ac:dyDescent="0.2">
      <c r="A6" s="71"/>
      <c r="B6" s="74" t="s">
        <v>134</v>
      </c>
      <c r="C6" s="73"/>
      <c r="D6" s="73"/>
      <c r="E6" s="74"/>
    </row>
    <row r="7" spans="1:8" ht="12" customHeight="1" x14ac:dyDescent="0.2">
      <c r="A7" s="74"/>
      <c r="B7" s="74" t="s">
        <v>197</v>
      </c>
      <c r="C7" s="74"/>
      <c r="D7" s="75"/>
      <c r="E7" s="74"/>
    </row>
    <row r="8" spans="1:8" ht="12" customHeight="1" x14ac:dyDescent="0.2">
      <c r="A8" s="74"/>
      <c r="B8" s="74" t="s">
        <v>198</v>
      </c>
      <c r="C8" s="74"/>
      <c r="D8" s="75"/>
      <c r="E8" s="74"/>
    </row>
    <row r="9" spans="1:8" ht="12" customHeight="1" x14ac:dyDescent="0.2">
      <c r="A9" s="74"/>
      <c r="B9" s="74" t="s">
        <v>135</v>
      </c>
      <c r="C9" s="74"/>
      <c r="D9" s="75"/>
      <c r="E9" s="74"/>
    </row>
    <row r="10" spans="1:8" ht="12" customHeight="1" x14ac:dyDescent="0.2">
      <c r="A10" s="74"/>
      <c r="B10" s="74" t="s">
        <v>203</v>
      </c>
      <c r="C10" s="74"/>
      <c r="D10" s="75"/>
      <c r="E10" s="74"/>
    </row>
    <row r="11" spans="1:8" ht="12" customHeight="1" x14ac:dyDescent="0.2">
      <c r="A11" s="74"/>
      <c r="B11" s="74" t="s">
        <v>158</v>
      </c>
      <c r="C11" s="73"/>
      <c r="D11" s="73"/>
      <c r="E11" s="74"/>
    </row>
    <row r="12" spans="1:8" ht="12" customHeight="1" x14ac:dyDescent="0.2">
      <c r="A12" s="74"/>
      <c r="B12" s="72" t="s">
        <v>21</v>
      </c>
      <c r="C12" s="73"/>
      <c r="D12" s="73"/>
      <c r="E12" s="74"/>
    </row>
    <row r="13" spans="1:8" ht="12" customHeight="1" x14ac:dyDescent="0.2">
      <c r="A13" s="76" t="s">
        <v>22</v>
      </c>
      <c r="F13" s="28"/>
    </row>
    <row r="14" spans="1:8" ht="12" customHeight="1" x14ac:dyDescent="0.2">
      <c r="A14" s="77"/>
      <c r="B14" s="78" t="s">
        <v>159</v>
      </c>
      <c r="C14" s="79"/>
      <c r="D14" s="78"/>
      <c r="E14" s="79"/>
      <c r="F14" s="79"/>
      <c r="G14" s="27"/>
      <c r="H14" s="27"/>
    </row>
    <row r="15" spans="1:8" ht="12" customHeight="1" x14ac:dyDescent="0.2">
      <c r="A15" s="77"/>
      <c r="B15" s="78" t="s">
        <v>207</v>
      </c>
      <c r="C15" s="79"/>
      <c r="D15" s="78"/>
      <c r="E15" s="79"/>
      <c r="F15" s="79"/>
      <c r="G15" s="27"/>
      <c r="H15" s="27"/>
    </row>
    <row r="16" spans="1:8" ht="12" customHeight="1" x14ac:dyDescent="0.2">
      <c r="A16" s="77"/>
      <c r="B16" s="78" t="s">
        <v>208</v>
      </c>
      <c r="C16" s="79"/>
      <c r="D16" s="78"/>
      <c r="E16" s="79"/>
      <c r="F16" s="79"/>
      <c r="G16" s="27"/>
      <c r="H16" s="27"/>
    </row>
    <row r="17" spans="1:8" ht="12" customHeight="1" x14ac:dyDescent="0.2">
      <c r="A17" s="77"/>
      <c r="B17" s="78" t="s">
        <v>204</v>
      </c>
      <c r="C17" s="79"/>
      <c r="D17" s="78"/>
      <c r="E17" s="79"/>
      <c r="F17" s="79"/>
      <c r="G17" s="27"/>
      <c r="H17" s="27"/>
    </row>
    <row r="18" spans="1:8" ht="12" customHeight="1" x14ac:dyDescent="0.2">
      <c r="A18" s="77"/>
      <c r="B18" s="78" t="s">
        <v>205</v>
      </c>
      <c r="C18" s="79"/>
      <c r="D18" s="78"/>
      <c r="E18" s="79"/>
      <c r="F18" s="79"/>
      <c r="G18" s="27"/>
      <c r="H18" s="27"/>
    </row>
    <row r="19" spans="1:8" ht="12" customHeight="1" x14ac:dyDescent="0.2">
      <c r="A19" s="77"/>
      <c r="B19" s="78" t="s">
        <v>206</v>
      </c>
      <c r="C19" s="79"/>
      <c r="D19" s="78"/>
      <c r="E19" s="79"/>
      <c r="F19" s="79"/>
      <c r="G19" s="27"/>
      <c r="H19" s="27"/>
    </row>
    <row r="20" spans="1:8" ht="12" customHeight="1" x14ac:dyDescent="0.2">
      <c r="A20" s="77"/>
      <c r="B20" s="78" t="s">
        <v>209</v>
      </c>
      <c r="C20" s="79"/>
      <c r="D20" s="78"/>
      <c r="E20" s="79"/>
      <c r="F20" s="79"/>
      <c r="G20" s="27"/>
      <c r="H20" s="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7</vt:i4>
      </vt:variant>
    </vt:vector>
  </HeadingPairs>
  <TitlesOfParts>
    <vt:vector size="7" baseType="lpstr">
      <vt:lpstr>Naslovnica</vt:lpstr>
      <vt:lpstr>Upute</vt:lpstr>
      <vt:lpstr>TI Izravni tr.</vt:lpstr>
      <vt:lpstr>TII Opci troskovi</vt:lpstr>
      <vt:lpstr>TIII Neprihvatljivi tr.</vt:lpstr>
      <vt:lpstr>TIV Ukupni tr. projekta</vt:lpstr>
      <vt:lpstr>RM</vt:lpstr>
    </vt:vector>
  </TitlesOfParts>
  <Company>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Breda Kovačič</dc:creator>
  <cp:lastModifiedBy>Korisnik</cp:lastModifiedBy>
  <cp:lastPrinted>2020-12-28T10:58:26Z</cp:lastPrinted>
  <dcterms:created xsi:type="dcterms:W3CDTF">2011-03-22T09:29:16Z</dcterms:created>
  <dcterms:modified xsi:type="dcterms:W3CDTF">2020-12-28T11:08:55Z</dcterms:modified>
</cp:coreProperties>
</file>